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.01 - Bourací práce" sheetId="2" r:id="rId2"/>
    <sheet name="0.02 - Stavební práce" sheetId="3" r:id="rId3"/>
    <sheet name="0.03 - Instalace" sheetId="4" r:id="rId4"/>
    <sheet name="VON - Vedlejší rozpočtové..." sheetId="5" r:id="rId5"/>
    <sheet name="Pokyny pro vyplnění" sheetId="6" r:id="rId6"/>
  </sheets>
  <definedNames>
    <definedName name="_xlnm.Print_Area" localSheetId="0">'Rekapitulace stavby'!$D$4:$AO$36,'Rekapitulace stavby'!$C$42:$AQ$59</definedName>
    <definedName name="_xlnm.Print_Titles" localSheetId="0">'Rekapitulace stavby'!$52:$52</definedName>
    <definedName name="_xlnm._FilterDatabase" localSheetId="1" hidden="1">'0.01 - Bourací práce'!$C$82:$K$119</definedName>
    <definedName name="_xlnm.Print_Area" localSheetId="1">'0.01 - Bourací práce'!$C$4:$J$39,'0.01 - Bourací práce'!$C$45:$J$64,'0.01 - Bourací práce'!$C$70:$K$119</definedName>
    <definedName name="_xlnm.Print_Titles" localSheetId="1">'0.01 - Bourací práce'!$82:$82</definedName>
    <definedName name="_xlnm._FilterDatabase" localSheetId="2" hidden="1">'0.02 - Stavební práce'!$C$100:$K$539</definedName>
    <definedName name="_xlnm.Print_Area" localSheetId="2">'0.02 - Stavební práce'!$C$4:$J$39,'0.02 - Stavební práce'!$C$45:$J$82,'0.02 - Stavební práce'!$C$88:$K$539</definedName>
    <definedName name="_xlnm.Print_Titles" localSheetId="2">'0.02 - Stavební práce'!$100:$100</definedName>
    <definedName name="_xlnm._FilterDatabase" localSheetId="3" hidden="1">'0.03 - Instalace'!$C$83:$K$113</definedName>
    <definedName name="_xlnm.Print_Area" localSheetId="3">'0.03 - Instalace'!$C$4:$J$39,'0.03 - Instalace'!$C$45:$J$65,'0.03 - Instalace'!$C$71:$K$113</definedName>
    <definedName name="_xlnm.Print_Titles" localSheetId="3">'0.03 - Instalace'!$83:$83</definedName>
    <definedName name="_xlnm._FilterDatabase" localSheetId="4" hidden="1">'VON - Vedlejší rozpočtové...'!$C$83:$K$97</definedName>
    <definedName name="_xlnm.Print_Area" localSheetId="4">'VON - Vedlejší rozpočtové...'!$C$4:$J$39,'VON - Vedlejší rozpočtové...'!$C$45:$J$65,'VON - Vedlejší rozpočtové...'!$C$71:$K$97</definedName>
    <definedName name="_xlnm.Print_Titles" localSheetId="4">'VON - Vedlejší rozpočtové...'!$83:$83</definedName>
    <definedName name="_xlnm.Print_Area" localSheetId="5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5" l="1" r="J37"/>
  <c r="J36"/>
  <c i="1" r="AY58"/>
  <c i="5" r="J35"/>
  <c i="1" r="AX58"/>
  <c i="5" r="BI96"/>
  <c r="BH96"/>
  <c r="BG96"/>
  <c r="BF96"/>
  <c r="T96"/>
  <c r="T95"/>
  <c r="R96"/>
  <c r="R95"/>
  <c r="P96"/>
  <c r="P95"/>
  <c r="BI93"/>
  <c r="BH93"/>
  <c r="BG93"/>
  <c r="BF93"/>
  <c r="T93"/>
  <c r="T92"/>
  <c r="R93"/>
  <c r="R92"/>
  <c r="P93"/>
  <c r="P92"/>
  <c r="BI90"/>
  <c r="BH90"/>
  <c r="BG90"/>
  <c r="BF90"/>
  <c r="T90"/>
  <c r="T89"/>
  <c r="R90"/>
  <c r="R89"/>
  <c r="P90"/>
  <c r="P89"/>
  <c r="BI87"/>
  <c r="BH87"/>
  <c r="BG87"/>
  <c r="BF87"/>
  <c r="T87"/>
  <c r="T86"/>
  <c r="T85"/>
  <c r="T84"/>
  <c r="R87"/>
  <c r="R86"/>
  <c r="R85"/>
  <c r="R84"/>
  <c r="P87"/>
  <c r="P86"/>
  <c r="P85"/>
  <c r="P84"/>
  <c i="1" r="AU58"/>
  <c i="5" r="J80"/>
  <c r="F80"/>
  <c r="F78"/>
  <c r="E76"/>
  <c r="J54"/>
  <c r="F54"/>
  <c r="F52"/>
  <c r="E50"/>
  <c r="J24"/>
  <c r="E24"/>
  <c r="J55"/>
  <c r="J23"/>
  <c r="J18"/>
  <c r="E18"/>
  <c r="F81"/>
  <c r="J17"/>
  <c r="J12"/>
  <c r="J52"/>
  <c r="E7"/>
  <c r="E74"/>
  <c i="4" r="J37"/>
  <c r="J36"/>
  <c i="1" r="AY57"/>
  <c i="4" r="J35"/>
  <c i="1" r="AX57"/>
  <c i="4" r="BI108"/>
  <c r="BH108"/>
  <c r="BG108"/>
  <c r="BF108"/>
  <c r="T108"/>
  <c r="T107"/>
  <c r="R108"/>
  <c r="R107"/>
  <c r="P108"/>
  <c r="P107"/>
  <c r="BI90"/>
  <c r="BH90"/>
  <c r="BG90"/>
  <c r="BF90"/>
  <c r="T90"/>
  <c r="T89"/>
  <c r="T88"/>
  <c r="R90"/>
  <c r="R89"/>
  <c r="R88"/>
  <c r="P90"/>
  <c r="P89"/>
  <c r="P88"/>
  <c r="BI87"/>
  <c r="BH87"/>
  <c r="BG87"/>
  <c r="BF87"/>
  <c r="T87"/>
  <c r="T86"/>
  <c r="T85"/>
  <c r="T84"/>
  <c r="R87"/>
  <c r="R86"/>
  <c r="R85"/>
  <c r="P87"/>
  <c r="P86"/>
  <c r="P85"/>
  <c r="P84"/>
  <c i="1" r="AU57"/>
  <c i="4" r="J80"/>
  <c r="F80"/>
  <c r="F78"/>
  <c r="E76"/>
  <c r="J54"/>
  <c r="F54"/>
  <c r="F52"/>
  <c r="E50"/>
  <c r="J24"/>
  <c r="E24"/>
  <c r="J81"/>
  <c r="J23"/>
  <c r="J18"/>
  <c r="E18"/>
  <c r="F81"/>
  <c r="J17"/>
  <c r="J12"/>
  <c r="J52"/>
  <c r="E7"/>
  <c r="E74"/>
  <c i="3" r="J37"/>
  <c r="J36"/>
  <c i="1" r="AY56"/>
  <c i="3" r="J35"/>
  <c i="1" r="AX56"/>
  <c i="3" r="BI539"/>
  <c r="BH539"/>
  <c r="BG539"/>
  <c r="BF539"/>
  <c r="T539"/>
  <c r="T538"/>
  <c r="T537"/>
  <c r="R539"/>
  <c r="R538"/>
  <c r="R537"/>
  <c r="P539"/>
  <c r="P538"/>
  <c r="P537"/>
  <c r="BI528"/>
  <c r="BH528"/>
  <c r="BG528"/>
  <c r="BF528"/>
  <c r="T528"/>
  <c r="R528"/>
  <c r="P528"/>
  <c r="BI526"/>
  <c r="BH526"/>
  <c r="BG526"/>
  <c r="BF526"/>
  <c r="T526"/>
  <c r="R526"/>
  <c r="P526"/>
  <c r="BI518"/>
  <c r="BH518"/>
  <c r="BG518"/>
  <c r="BF518"/>
  <c r="T518"/>
  <c r="R518"/>
  <c r="P518"/>
  <c r="BI516"/>
  <c r="BH516"/>
  <c r="BG516"/>
  <c r="BF516"/>
  <c r="T516"/>
  <c r="R516"/>
  <c r="P516"/>
  <c r="BI514"/>
  <c r="BH514"/>
  <c r="BG514"/>
  <c r="BF514"/>
  <c r="T514"/>
  <c r="R514"/>
  <c r="P514"/>
  <c r="BI511"/>
  <c r="BH511"/>
  <c r="BG511"/>
  <c r="BF511"/>
  <c r="T511"/>
  <c r="R511"/>
  <c r="P511"/>
  <c r="BI510"/>
  <c r="BH510"/>
  <c r="BG510"/>
  <c r="BF510"/>
  <c r="T510"/>
  <c r="R510"/>
  <c r="P510"/>
  <c r="BI508"/>
  <c r="BH508"/>
  <c r="BG508"/>
  <c r="BF508"/>
  <c r="T508"/>
  <c r="R508"/>
  <c r="P508"/>
  <c r="BI507"/>
  <c r="BH507"/>
  <c r="BG507"/>
  <c r="BF507"/>
  <c r="T507"/>
  <c r="R507"/>
  <c r="P507"/>
  <c r="BI505"/>
  <c r="BH505"/>
  <c r="BG505"/>
  <c r="BF505"/>
  <c r="T505"/>
  <c r="R505"/>
  <c r="P505"/>
  <c r="BI504"/>
  <c r="BH504"/>
  <c r="BG504"/>
  <c r="BF504"/>
  <c r="T504"/>
  <c r="R504"/>
  <c r="P504"/>
  <c r="BI501"/>
  <c r="BH501"/>
  <c r="BG501"/>
  <c r="BF501"/>
  <c r="T501"/>
  <c r="R501"/>
  <c r="P501"/>
  <c r="BI499"/>
  <c r="BH499"/>
  <c r="BG499"/>
  <c r="BF499"/>
  <c r="T499"/>
  <c r="R499"/>
  <c r="P499"/>
  <c r="BI492"/>
  <c r="BH492"/>
  <c r="BG492"/>
  <c r="BF492"/>
  <c r="T492"/>
  <c r="R492"/>
  <c r="P492"/>
  <c r="BI490"/>
  <c r="BH490"/>
  <c r="BG490"/>
  <c r="BF490"/>
  <c r="T490"/>
  <c r="R490"/>
  <c r="P490"/>
  <c r="BI487"/>
  <c r="BH487"/>
  <c r="BG487"/>
  <c r="BF487"/>
  <c r="T487"/>
  <c r="R487"/>
  <c r="P487"/>
  <c r="BI484"/>
  <c r="BH484"/>
  <c r="BG484"/>
  <c r="BF484"/>
  <c r="T484"/>
  <c r="R484"/>
  <c r="P484"/>
  <c r="BI483"/>
  <c r="BH483"/>
  <c r="BG483"/>
  <c r="BF483"/>
  <c r="T483"/>
  <c r="R483"/>
  <c r="P483"/>
  <c r="BI481"/>
  <c r="BH481"/>
  <c r="BG481"/>
  <c r="BF481"/>
  <c r="T481"/>
  <c r="R481"/>
  <c r="P481"/>
  <c r="BI478"/>
  <c r="BH478"/>
  <c r="BG478"/>
  <c r="BF478"/>
  <c r="T478"/>
  <c r="R478"/>
  <c r="P478"/>
  <c r="BI473"/>
  <c r="BH473"/>
  <c r="BG473"/>
  <c r="BF473"/>
  <c r="T473"/>
  <c r="R473"/>
  <c r="P473"/>
  <c r="BI468"/>
  <c r="BH468"/>
  <c r="BG468"/>
  <c r="BF468"/>
  <c r="T468"/>
  <c r="R468"/>
  <c r="P468"/>
  <c r="BI463"/>
  <c r="BH463"/>
  <c r="BG463"/>
  <c r="BF463"/>
  <c r="T463"/>
  <c r="R463"/>
  <c r="P463"/>
  <c r="BI458"/>
  <c r="BH458"/>
  <c r="BG458"/>
  <c r="BF458"/>
  <c r="T458"/>
  <c r="R458"/>
  <c r="P458"/>
  <c r="BI453"/>
  <c r="BH453"/>
  <c r="BG453"/>
  <c r="BF453"/>
  <c r="T453"/>
  <c r="R453"/>
  <c r="P453"/>
  <c r="BI450"/>
  <c r="BH450"/>
  <c r="BG450"/>
  <c r="BF450"/>
  <c r="T450"/>
  <c r="R450"/>
  <c r="P450"/>
  <c r="BI447"/>
  <c r="BH447"/>
  <c r="BG447"/>
  <c r="BF447"/>
  <c r="T447"/>
  <c r="R447"/>
  <c r="P447"/>
  <c r="BI444"/>
  <c r="BH444"/>
  <c r="BG444"/>
  <c r="BF444"/>
  <c r="T444"/>
  <c r="R444"/>
  <c r="P444"/>
  <c r="BI443"/>
  <c r="BH443"/>
  <c r="BG443"/>
  <c r="BF443"/>
  <c r="T443"/>
  <c r="R443"/>
  <c r="P443"/>
  <c r="BI442"/>
  <c r="BH442"/>
  <c r="BG442"/>
  <c r="BF442"/>
  <c r="T442"/>
  <c r="R442"/>
  <c r="P442"/>
  <c r="BI440"/>
  <c r="BH440"/>
  <c r="BG440"/>
  <c r="BF440"/>
  <c r="T440"/>
  <c r="R440"/>
  <c r="P440"/>
  <c r="BI437"/>
  <c r="BH437"/>
  <c r="BG437"/>
  <c r="BF437"/>
  <c r="T437"/>
  <c r="R437"/>
  <c r="P437"/>
  <c r="BI434"/>
  <c r="BH434"/>
  <c r="BG434"/>
  <c r="BF434"/>
  <c r="T434"/>
  <c r="R434"/>
  <c r="P434"/>
  <c r="BI431"/>
  <c r="BH431"/>
  <c r="BG431"/>
  <c r="BF431"/>
  <c r="T431"/>
  <c r="R431"/>
  <c r="P431"/>
  <c r="BI429"/>
  <c r="BH429"/>
  <c r="BG429"/>
  <c r="BF429"/>
  <c r="T429"/>
  <c r="R429"/>
  <c r="P429"/>
  <c r="BI424"/>
  <c r="BH424"/>
  <c r="BG424"/>
  <c r="BF424"/>
  <c r="T424"/>
  <c r="R424"/>
  <c r="P424"/>
  <c r="BI422"/>
  <c r="BH422"/>
  <c r="BG422"/>
  <c r="BF422"/>
  <c r="T422"/>
  <c r="R422"/>
  <c r="P422"/>
  <c r="BI416"/>
  <c r="BH416"/>
  <c r="BG416"/>
  <c r="BF416"/>
  <c r="T416"/>
  <c r="R416"/>
  <c r="P416"/>
  <c r="BI413"/>
  <c r="BH413"/>
  <c r="BG413"/>
  <c r="BF413"/>
  <c r="T413"/>
  <c r="R413"/>
  <c r="P413"/>
  <c r="BI411"/>
  <c r="BH411"/>
  <c r="BG411"/>
  <c r="BF411"/>
  <c r="T411"/>
  <c r="R411"/>
  <c r="P411"/>
  <c r="BI408"/>
  <c r="BH408"/>
  <c r="BG408"/>
  <c r="BF408"/>
  <c r="T408"/>
  <c r="R408"/>
  <c r="P408"/>
  <c r="BI406"/>
  <c r="BH406"/>
  <c r="BG406"/>
  <c r="BF406"/>
  <c r="T406"/>
  <c r="R406"/>
  <c r="P406"/>
  <c r="BI403"/>
  <c r="BH403"/>
  <c r="BG403"/>
  <c r="BF403"/>
  <c r="T403"/>
  <c r="R403"/>
  <c r="P403"/>
  <c r="BI400"/>
  <c r="BH400"/>
  <c r="BG400"/>
  <c r="BF400"/>
  <c r="T400"/>
  <c r="R400"/>
  <c r="P400"/>
  <c r="BI398"/>
  <c r="BH398"/>
  <c r="BG398"/>
  <c r="BF398"/>
  <c r="T398"/>
  <c r="R398"/>
  <c r="P398"/>
  <c r="BI393"/>
  <c r="BH393"/>
  <c r="BG393"/>
  <c r="BF393"/>
  <c r="T393"/>
  <c r="R393"/>
  <c r="P393"/>
  <c r="BI391"/>
  <c r="BH391"/>
  <c r="BG391"/>
  <c r="BF391"/>
  <c r="T391"/>
  <c r="R391"/>
  <c r="P391"/>
  <c r="BI386"/>
  <c r="BH386"/>
  <c r="BG386"/>
  <c r="BF386"/>
  <c r="T386"/>
  <c r="R386"/>
  <c r="P386"/>
  <c r="BI384"/>
  <c r="BH384"/>
  <c r="BG384"/>
  <c r="BF384"/>
  <c r="T384"/>
  <c r="R384"/>
  <c r="P384"/>
  <c r="BI379"/>
  <c r="BH379"/>
  <c r="BG379"/>
  <c r="BF379"/>
  <c r="T379"/>
  <c r="R379"/>
  <c r="P379"/>
  <c r="BI377"/>
  <c r="BH377"/>
  <c r="BG377"/>
  <c r="BF377"/>
  <c r="T377"/>
  <c r="R377"/>
  <c r="P377"/>
  <c r="BI372"/>
  <c r="BH372"/>
  <c r="BG372"/>
  <c r="BF372"/>
  <c r="T372"/>
  <c r="R372"/>
  <c r="P372"/>
  <c r="BI370"/>
  <c r="BH370"/>
  <c r="BG370"/>
  <c r="BF370"/>
  <c r="T370"/>
  <c r="R370"/>
  <c r="P370"/>
  <c r="BI365"/>
  <c r="BH365"/>
  <c r="BG365"/>
  <c r="BF365"/>
  <c r="T365"/>
  <c r="R365"/>
  <c r="P365"/>
  <c r="BI361"/>
  <c r="BH361"/>
  <c r="BG361"/>
  <c r="BF361"/>
  <c r="T361"/>
  <c r="T360"/>
  <c r="R361"/>
  <c r="R360"/>
  <c r="P361"/>
  <c r="P360"/>
  <c r="BI359"/>
  <c r="BH359"/>
  <c r="BG359"/>
  <c r="BF359"/>
  <c r="T359"/>
  <c r="R359"/>
  <c r="P359"/>
  <c r="BI356"/>
  <c r="BH356"/>
  <c r="BG356"/>
  <c r="BF356"/>
  <c r="T356"/>
  <c r="R356"/>
  <c r="P356"/>
  <c r="BI355"/>
  <c r="BH355"/>
  <c r="BG355"/>
  <c r="BF355"/>
  <c r="T355"/>
  <c r="R355"/>
  <c r="P355"/>
  <c r="BI353"/>
  <c r="BH353"/>
  <c r="BG353"/>
  <c r="BF353"/>
  <c r="T353"/>
  <c r="R353"/>
  <c r="P353"/>
  <c r="BI350"/>
  <c r="BH350"/>
  <c r="BG350"/>
  <c r="BF350"/>
  <c r="T350"/>
  <c r="R350"/>
  <c r="P350"/>
  <c r="BI347"/>
  <c r="BH347"/>
  <c r="BG347"/>
  <c r="BF347"/>
  <c r="T347"/>
  <c r="R347"/>
  <c r="P347"/>
  <c r="BI344"/>
  <c r="BH344"/>
  <c r="BG344"/>
  <c r="BF344"/>
  <c r="T344"/>
  <c r="R344"/>
  <c r="P344"/>
  <c r="BI342"/>
  <c r="BH342"/>
  <c r="BG342"/>
  <c r="BF342"/>
  <c r="T342"/>
  <c r="R342"/>
  <c r="P342"/>
  <c r="BI339"/>
  <c r="BH339"/>
  <c r="BG339"/>
  <c r="BF339"/>
  <c r="T339"/>
  <c r="R339"/>
  <c r="P339"/>
  <c r="BI337"/>
  <c r="BH337"/>
  <c r="BG337"/>
  <c r="BF337"/>
  <c r="T337"/>
  <c r="R337"/>
  <c r="P337"/>
  <c r="BI335"/>
  <c r="BH335"/>
  <c r="BG335"/>
  <c r="BF335"/>
  <c r="T335"/>
  <c r="R335"/>
  <c r="P335"/>
  <c r="BI332"/>
  <c r="BH332"/>
  <c r="BG332"/>
  <c r="BF332"/>
  <c r="T332"/>
  <c r="R332"/>
  <c r="P332"/>
  <c r="BI330"/>
  <c r="BH330"/>
  <c r="BG330"/>
  <c r="BF330"/>
  <c r="T330"/>
  <c r="R330"/>
  <c r="P330"/>
  <c r="BI327"/>
  <c r="BH327"/>
  <c r="BG327"/>
  <c r="BF327"/>
  <c r="T327"/>
  <c r="R327"/>
  <c r="P327"/>
  <c r="BI325"/>
  <c r="BH325"/>
  <c r="BG325"/>
  <c r="BF325"/>
  <c r="T325"/>
  <c r="R325"/>
  <c r="P325"/>
  <c r="BI323"/>
  <c r="BH323"/>
  <c r="BG323"/>
  <c r="BF323"/>
  <c r="T323"/>
  <c r="R323"/>
  <c r="P323"/>
  <c r="BI320"/>
  <c r="BH320"/>
  <c r="BG320"/>
  <c r="BF320"/>
  <c r="T320"/>
  <c r="R320"/>
  <c r="P320"/>
  <c r="BI317"/>
  <c r="BH317"/>
  <c r="BG317"/>
  <c r="BF317"/>
  <c r="T317"/>
  <c r="R317"/>
  <c r="P317"/>
  <c r="BI315"/>
  <c r="BH315"/>
  <c r="BG315"/>
  <c r="BF315"/>
  <c r="T315"/>
  <c r="R315"/>
  <c r="P315"/>
  <c r="BI313"/>
  <c r="BH313"/>
  <c r="BG313"/>
  <c r="BF313"/>
  <c r="T313"/>
  <c r="R313"/>
  <c r="P313"/>
  <c r="BI310"/>
  <c r="BH310"/>
  <c r="BG310"/>
  <c r="BF310"/>
  <c r="T310"/>
  <c r="R310"/>
  <c r="P310"/>
  <c r="BI308"/>
  <c r="BH308"/>
  <c r="BG308"/>
  <c r="BF308"/>
  <c r="T308"/>
  <c r="R308"/>
  <c r="P308"/>
  <c r="BI306"/>
  <c r="BH306"/>
  <c r="BG306"/>
  <c r="BF306"/>
  <c r="T306"/>
  <c r="R306"/>
  <c r="P306"/>
  <c r="BI305"/>
  <c r="BH305"/>
  <c r="BG305"/>
  <c r="BF305"/>
  <c r="T305"/>
  <c r="R305"/>
  <c r="P305"/>
  <c r="BI303"/>
  <c r="BH303"/>
  <c r="BG303"/>
  <c r="BF303"/>
  <c r="T303"/>
  <c r="R303"/>
  <c r="P303"/>
  <c r="BI300"/>
  <c r="BH300"/>
  <c r="BG300"/>
  <c r="BF300"/>
  <c r="T300"/>
  <c r="R300"/>
  <c r="P300"/>
  <c r="BI295"/>
  <c r="BH295"/>
  <c r="BG295"/>
  <c r="BF295"/>
  <c r="T295"/>
  <c r="R295"/>
  <c r="P295"/>
  <c r="BI288"/>
  <c r="BH288"/>
  <c r="BG288"/>
  <c r="BF288"/>
  <c r="T288"/>
  <c r="R288"/>
  <c r="P288"/>
  <c r="BI280"/>
  <c r="BH280"/>
  <c r="BG280"/>
  <c r="BF280"/>
  <c r="T280"/>
  <c r="R280"/>
  <c r="P280"/>
  <c r="BI277"/>
  <c r="BH277"/>
  <c r="BG277"/>
  <c r="BF277"/>
  <c r="T277"/>
  <c r="R277"/>
  <c r="P277"/>
  <c r="BI275"/>
  <c r="BH275"/>
  <c r="BG275"/>
  <c r="BF275"/>
  <c r="T275"/>
  <c r="R275"/>
  <c r="P275"/>
  <c r="BI273"/>
  <c r="BH273"/>
  <c r="BG273"/>
  <c r="BF273"/>
  <c r="T273"/>
  <c r="R273"/>
  <c r="P273"/>
  <c r="BI263"/>
  <c r="BH263"/>
  <c r="BG263"/>
  <c r="BF263"/>
  <c r="T263"/>
  <c r="R263"/>
  <c r="P263"/>
  <c r="BI261"/>
  <c r="BH261"/>
  <c r="BG261"/>
  <c r="BF261"/>
  <c r="T261"/>
  <c r="R261"/>
  <c r="P261"/>
  <c r="BI256"/>
  <c r="BH256"/>
  <c r="BG256"/>
  <c r="BF256"/>
  <c r="T256"/>
  <c r="R256"/>
  <c r="P256"/>
  <c r="BI251"/>
  <c r="BH251"/>
  <c r="BG251"/>
  <c r="BF251"/>
  <c r="T251"/>
  <c r="R251"/>
  <c r="P251"/>
  <c r="BI247"/>
  <c r="BH247"/>
  <c r="BG247"/>
  <c r="BF247"/>
  <c r="T247"/>
  <c r="R247"/>
  <c r="P247"/>
  <c r="BI245"/>
  <c r="BH245"/>
  <c r="BG245"/>
  <c r="BF245"/>
  <c r="T245"/>
  <c r="R245"/>
  <c r="P245"/>
  <c r="BI242"/>
  <c r="BH242"/>
  <c r="BG242"/>
  <c r="BF242"/>
  <c r="T242"/>
  <c r="R242"/>
  <c r="P242"/>
  <c r="BI240"/>
  <c r="BH240"/>
  <c r="BG240"/>
  <c r="BF240"/>
  <c r="T240"/>
  <c r="R240"/>
  <c r="P240"/>
  <c r="BI235"/>
  <c r="BH235"/>
  <c r="BG235"/>
  <c r="BF235"/>
  <c r="T235"/>
  <c r="R235"/>
  <c r="P235"/>
  <c r="BI232"/>
  <c r="BH232"/>
  <c r="BG232"/>
  <c r="BF232"/>
  <c r="T232"/>
  <c r="R232"/>
  <c r="P232"/>
  <c r="BI228"/>
  <c r="BH228"/>
  <c r="BG228"/>
  <c r="BF228"/>
  <c r="T228"/>
  <c r="R228"/>
  <c r="P228"/>
  <c r="BI225"/>
  <c r="BH225"/>
  <c r="BG225"/>
  <c r="BF225"/>
  <c r="T225"/>
  <c r="R225"/>
  <c r="P225"/>
  <c r="BI222"/>
  <c r="BH222"/>
  <c r="BG222"/>
  <c r="BF222"/>
  <c r="T222"/>
  <c r="R222"/>
  <c r="P222"/>
  <c r="BI216"/>
  <c r="BH216"/>
  <c r="BG216"/>
  <c r="BF216"/>
  <c r="T216"/>
  <c r="R216"/>
  <c r="P216"/>
  <c r="BI214"/>
  <c r="BH214"/>
  <c r="BG214"/>
  <c r="BF214"/>
  <c r="T214"/>
  <c r="R214"/>
  <c r="P214"/>
  <c r="BI211"/>
  <c r="BH211"/>
  <c r="BG211"/>
  <c r="BF211"/>
  <c r="T211"/>
  <c r="R211"/>
  <c r="P211"/>
  <c r="BI206"/>
  <c r="BH206"/>
  <c r="BG206"/>
  <c r="BF206"/>
  <c r="T206"/>
  <c r="R206"/>
  <c r="P206"/>
  <c r="BI203"/>
  <c r="BH203"/>
  <c r="BG203"/>
  <c r="BF203"/>
  <c r="T203"/>
  <c r="R203"/>
  <c r="P203"/>
  <c r="BI200"/>
  <c r="BH200"/>
  <c r="BG200"/>
  <c r="BF200"/>
  <c r="T200"/>
  <c r="R200"/>
  <c r="P200"/>
  <c r="BI196"/>
  <c r="BH196"/>
  <c r="BG196"/>
  <c r="BF196"/>
  <c r="T196"/>
  <c r="R196"/>
  <c r="P196"/>
  <c r="BI191"/>
  <c r="BH191"/>
  <c r="BG191"/>
  <c r="BF191"/>
  <c r="T191"/>
  <c r="R191"/>
  <c r="P191"/>
  <c r="BI182"/>
  <c r="BH182"/>
  <c r="BG182"/>
  <c r="BF182"/>
  <c r="T182"/>
  <c r="R182"/>
  <c r="P182"/>
  <c r="BI180"/>
  <c r="BH180"/>
  <c r="BG180"/>
  <c r="BF180"/>
  <c r="T180"/>
  <c r="R180"/>
  <c r="P180"/>
  <c r="BI174"/>
  <c r="BH174"/>
  <c r="BG174"/>
  <c r="BF174"/>
  <c r="T174"/>
  <c r="R174"/>
  <c r="P174"/>
  <c r="BI168"/>
  <c r="BH168"/>
  <c r="BG168"/>
  <c r="BF168"/>
  <c r="T168"/>
  <c r="R168"/>
  <c r="P168"/>
  <c r="BI162"/>
  <c r="BH162"/>
  <c r="BG162"/>
  <c r="BF162"/>
  <c r="T162"/>
  <c r="R162"/>
  <c r="P162"/>
  <c r="BI160"/>
  <c r="BH160"/>
  <c r="BG160"/>
  <c r="BF160"/>
  <c r="T160"/>
  <c r="R160"/>
  <c r="P160"/>
  <c r="BI152"/>
  <c r="BH152"/>
  <c r="BG152"/>
  <c r="BF152"/>
  <c r="T152"/>
  <c r="R152"/>
  <c r="P152"/>
  <c r="BI147"/>
  <c r="BH147"/>
  <c r="BG147"/>
  <c r="BF147"/>
  <c r="T147"/>
  <c r="R147"/>
  <c r="P147"/>
  <c r="BI144"/>
  <c r="BH144"/>
  <c r="BG144"/>
  <c r="BF144"/>
  <c r="T144"/>
  <c r="R144"/>
  <c r="P144"/>
  <c r="BI137"/>
  <c r="BH137"/>
  <c r="BG137"/>
  <c r="BF137"/>
  <c r="T137"/>
  <c r="R137"/>
  <c r="P137"/>
  <c r="BI131"/>
  <c r="BH131"/>
  <c r="BG131"/>
  <c r="BF131"/>
  <c r="T131"/>
  <c r="R131"/>
  <c r="P131"/>
  <c r="BI127"/>
  <c r="BH127"/>
  <c r="BG127"/>
  <c r="BF127"/>
  <c r="T127"/>
  <c r="R127"/>
  <c r="P127"/>
  <c r="BI125"/>
  <c r="BH125"/>
  <c r="BG125"/>
  <c r="BF125"/>
  <c r="T125"/>
  <c r="R125"/>
  <c r="P125"/>
  <c r="BI122"/>
  <c r="BH122"/>
  <c r="BG122"/>
  <c r="BF122"/>
  <c r="T122"/>
  <c r="R122"/>
  <c r="P122"/>
  <c r="BI120"/>
  <c r="BH120"/>
  <c r="BG120"/>
  <c r="BF120"/>
  <c r="T120"/>
  <c r="R120"/>
  <c r="P120"/>
  <c r="BI117"/>
  <c r="BH117"/>
  <c r="BG117"/>
  <c r="BF117"/>
  <c r="T117"/>
  <c r="R117"/>
  <c r="P117"/>
  <c r="BI114"/>
  <c r="BH114"/>
  <c r="BG114"/>
  <c r="BF114"/>
  <c r="T114"/>
  <c r="R114"/>
  <c r="P114"/>
  <c r="BI104"/>
  <c r="BH104"/>
  <c r="BG104"/>
  <c r="BF104"/>
  <c r="T104"/>
  <c r="R104"/>
  <c r="P104"/>
  <c r="J97"/>
  <c r="F97"/>
  <c r="F95"/>
  <c r="E93"/>
  <c r="J54"/>
  <c r="F54"/>
  <c r="F52"/>
  <c r="E50"/>
  <c r="J24"/>
  <c r="E24"/>
  <c r="J98"/>
  <c r="J23"/>
  <c r="J18"/>
  <c r="E18"/>
  <c r="F55"/>
  <c r="J17"/>
  <c r="J12"/>
  <c r="J95"/>
  <c r="E7"/>
  <c r="E48"/>
  <c i="2" r="J37"/>
  <c r="J36"/>
  <c i="1" r="AY55"/>
  <c i="2" r="J35"/>
  <c i="1" r="AX55"/>
  <c i="2" r="BI118"/>
  <c r="BH118"/>
  <c r="BG118"/>
  <c r="BF118"/>
  <c r="T118"/>
  <c r="R118"/>
  <c r="P118"/>
  <c r="BI115"/>
  <c r="BH115"/>
  <c r="BG115"/>
  <c r="BF115"/>
  <c r="T115"/>
  <c r="R115"/>
  <c r="P115"/>
  <c r="BI113"/>
  <c r="BH113"/>
  <c r="BG113"/>
  <c r="BF113"/>
  <c r="T113"/>
  <c r="R113"/>
  <c r="P113"/>
  <c r="BI111"/>
  <c r="BH111"/>
  <c r="BG111"/>
  <c r="BF111"/>
  <c r="T111"/>
  <c r="R111"/>
  <c r="P111"/>
  <c r="BI107"/>
  <c r="BH107"/>
  <c r="BG107"/>
  <c r="BF107"/>
  <c r="T107"/>
  <c r="R107"/>
  <c r="P107"/>
  <c r="BI102"/>
  <c r="BH102"/>
  <c r="BG102"/>
  <c r="BF102"/>
  <c r="T102"/>
  <c r="R102"/>
  <c r="P102"/>
  <c r="BI99"/>
  <c r="BH99"/>
  <c r="BG99"/>
  <c r="BF99"/>
  <c r="T99"/>
  <c r="R99"/>
  <c r="P99"/>
  <c r="BI94"/>
  <c r="BH94"/>
  <c r="BG94"/>
  <c r="BF94"/>
  <c r="T94"/>
  <c r="R94"/>
  <c r="P94"/>
  <c r="BI90"/>
  <c r="BH90"/>
  <c r="BG90"/>
  <c r="BF90"/>
  <c r="T90"/>
  <c r="R90"/>
  <c r="P90"/>
  <c r="BI88"/>
  <c r="BH88"/>
  <c r="BG88"/>
  <c r="BF88"/>
  <c r="T88"/>
  <c r="R88"/>
  <c r="P88"/>
  <c r="BI86"/>
  <c r="BH86"/>
  <c r="BG86"/>
  <c r="BF86"/>
  <c r="T86"/>
  <c r="R86"/>
  <c r="P86"/>
  <c r="J79"/>
  <c r="F79"/>
  <c r="F77"/>
  <c r="E75"/>
  <c r="J54"/>
  <c r="F54"/>
  <c r="F52"/>
  <c r="E50"/>
  <c r="J24"/>
  <c r="E24"/>
  <c r="J80"/>
  <c r="J23"/>
  <c r="J18"/>
  <c r="E18"/>
  <c r="F80"/>
  <c r="J17"/>
  <c r="J12"/>
  <c r="J77"/>
  <c r="E7"/>
  <c r="E73"/>
  <c i="1" r="L50"/>
  <c r="AM50"/>
  <c r="AM49"/>
  <c r="L49"/>
  <c r="AM47"/>
  <c r="L47"/>
  <c r="L45"/>
  <c r="L44"/>
  <c i="2" r="BK90"/>
  <c r="BK86"/>
  <c i="3" r="J443"/>
  <c r="J391"/>
  <c r="BK327"/>
  <c r="BK168"/>
  <c r="J481"/>
  <c r="BK320"/>
  <c r="J228"/>
  <c r="BK117"/>
  <c r="BK398"/>
  <c r="J327"/>
  <c r="J242"/>
  <c r="BK152"/>
  <c r="BK468"/>
  <c r="BK406"/>
  <c r="BK313"/>
  <c r="J147"/>
  <c i="5" r="BK93"/>
  <c i="2" r="BK107"/>
  <c i="3" r="J511"/>
  <c r="BK463"/>
  <c r="J400"/>
  <c r="BK251"/>
  <c r="BK499"/>
  <c r="BK342"/>
  <c r="BK275"/>
  <c r="BK131"/>
  <c r="J468"/>
  <c r="BK355"/>
  <c r="BK277"/>
  <c r="BK203"/>
  <c r="BK526"/>
  <c r="BK440"/>
  <c r="J335"/>
  <c r="J216"/>
  <c r="BK122"/>
  <c i="2" r="BK115"/>
  <c r="BK94"/>
  <c i="3" r="BK514"/>
  <c r="J406"/>
  <c r="BK379"/>
  <c r="J247"/>
  <c r="J514"/>
  <c r="BK403"/>
  <c r="J313"/>
  <c r="J222"/>
  <c r="J508"/>
  <c r="BK411"/>
  <c r="J275"/>
  <c r="BK214"/>
  <c r="BK539"/>
  <c r="BK453"/>
  <c r="J365"/>
  <c r="J295"/>
  <c r="BK144"/>
  <c i="5" r="BK96"/>
  <c i="2" r="BK111"/>
  <c r="J102"/>
  <c i="3" r="BK478"/>
  <c r="J384"/>
  <c r="J280"/>
  <c r="BK511"/>
  <c r="J411"/>
  <c r="J323"/>
  <c r="BK120"/>
  <c r="J478"/>
  <c r="BK356"/>
  <c r="J273"/>
  <c r="J196"/>
  <c r="J539"/>
  <c r="J458"/>
  <c r="BK350"/>
  <c r="BK263"/>
  <c r="BK137"/>
  <c i="2" r="BK99"/>
  <c i="3" r="J483"/>
  <c r="J403"/>
  <c r="J359"/>
  <c r="J240"/>
  <c r="BK501"/>
  <c r="BK400"/>
  <c r="J288"/>
  <c r="BK504"/>
  <c r="J437"/>
  <c r="J350"/>
  <c r="J225"/>
  <c r="BK114"/>
  <c r="BK492"/>
  <c r="J361"/>
  <c r="J277"/>
  <c r="BK174"/>
  <c i="5" r="BK90"/>
  <c i="2" r="J99"/>
  <c i="3" r="BK508"/>
  <c r="BK386"/>
  <c r="BK335"/>
  <c r="BK162"/>
  <c r="J447"/>
  <c r="BK365"/>
  <c r="BK300"/>
  <c r="BK191"/>
  <c r="BK481"/>
  <c r="BK372"/>
  <c r="BK261"/>
  <c r="J180"/>
  <c r="J501"/>
  <c r="J408"/>
  <c r="BK308"/>
  <c r="J152"/>
  <c i="5" r="F37"/>
  <c i="3" r="BK337"/>
  <c r="J160"/>
  <c r="BK458"/>
  <c r="J344"/>
  <c r="BK280"/>
  <c r="J114"/>
  <c r="J431"/>
  <c r="BK323"/>
  <c r="J200"/>
  <c r="J510"/>
  <c r="BK413"/>
  <c r="J310"/>
  <c r="BK160"/>
  <c i="5" r="J90"/>
  <c i="2" r="J115"/>
  <c r="J88"/>
  <c i="3" r="BK490"/>
  <c r="J398"/>
  <c r="BK344"/>
  <c r="J137"/>
  <c r="J463"/>
  <c r="BK359"/>
  <c r="BK295"/>
  <c r="J206"/>
  <c r="J492"/>
  <c r="BK384"/>
  <c r="BK310"/>
  <c r="BK222"/>
  <c r="J518"/>
  <c r="BK444"/>
  <c r="J332"/>
  <c r="J162"/>
  <c i="5" r="J96"/>
  <c i="2" r="J118"/>
  <c i="3" r="J499"/>
  <c r="BK416"/>
  <c r="BK377"/>
  <c r="BK288"/>
  <c r="J120"/>
  <c r="J429"/>
  <c r="BK305"/>
  <c r="J203"/>
  <c r="BK487"/>
  <c r="J370"/>
  <c r="J263"/>
  <c r="J182"/>
  <c r="J526"/>
  <c r="J434"/>
  <c r="BK330"/>
  <c r="J211"/>
  <c r="J117"/>
  <c i="2" r="BK113"/>
  <c r="J90"/>
  <c i="3" r="J504"/>
  <c r="BK408"/>
  <c r="J355"/>
  <c r="BK235"/>
  <c r="BK516"/>
  <c r="J422"/>
  <c r="J308"/>
  <c r="BK256"/>
  <c r="J104"/>
  <c r="J440"/>
  <c r="J330"/>
  <c r="J232"/>
  <c r="BK147"/>
  <c r="J473"/>
  <c r="BK370"/>
  <c r="BK317"/>
  <c r="J191"/>
  <c i="4" r="BK90"/>
  <c i="2" r="J113"/>
  <c r="BK88"/>
  <c i="3" r="BK484"/>
  <c r="BK422"/>
  <c r="J393"/>
  <c r="BK303"/>
  <c r="J122"/>
  <c r="J442"/>
  <c r="BK332"/>
  <c r="J251"/>
  <c r="BK125"/>
  <c r="J450"/>
  <c r="BK347"/>
  <c r="BK228"/>
  <c r="J144"/>
  <c r="J487"/>
  <c r="BK393"/>
  <c r="J320"/>
  <c r="J214"/>
  <c i="4" r="J90"/>
  <c i="5" r="BK87"/>
  <c i="2" r="BK118"/>
  <c i="3" r="BK510"/>
  <c r="BK431"/>
  <c r="J356"/>
  <c r="BK200"/>
  <c r="BK483"/>
  <c r="BK391"/>
  <c r="BK306"/>
  <c r="J245"/>
  <c r="J516"/>
  <c r="BK429"/>
  <c r="BK325"/>
  <c r="BK211"/>
  <c r="J131"/>
  <c r="J416"/>
  <c r="J306"/>
  <c r="BK196"/>
  <c i="2" r="J111"/>
  <c i="1" r="AS54"/>
  <c i="3" r="J353"/>
  <c r="BK127"/>
  <c r="J444"/>
  <c r="J347"/>
  <c r="J261"/>
  <c r="J127"/>
  <c r="BK473"/>
  <c r="J305"/>
  <c r="BK206"/>
  <c r="BK528"/>
  <c r="BK447"/>
  <c r="BK339"/>
  <c r="BK240"/>
  <c i="4" r="J108"/>
  <c i="5" r="J93"/>
  <c i="2" r="BK102"/>
  <c i="3" r="J424"/>
  <c r="J372"/>
  <c r="J300"/>
  <c r="J125"/>
  <c r="BK437"/>
  <c r="J325"/>
  <c r="BK225"/>
  <c r="BK505"/>
  <c r="BK424"/>
  <c r="J317"/>
  <c r="BK216"/>
  <c r="BK104"/>
  <c r="BK450"/>
  <c r="BK353"/>
  <c r="BK247"/>
  <c i="4" r="J87"/>
  <c i="2" r="J107"/>
  <c r="J86"/>
  <c i="3" r="J505"/>
  <c r="J453"/>
  <c r="BK361"/>
  <c r="J235"/>
  <c r="J507"/>
  <c r="J386"/>
  <c r="J303"/>
  <c r="BK182"/>
  <c r="J484"/>
  <c r="J379"/>
  <c r="J256"/>
  <c r="J174"/>
  <c r="J528"/>
  <c r="BK443"/>
  <c r="J342"/>
  <c r="BK242"/>
  <c i="4" r="BK108"/>
  <c i="5" r="J87"/>
  <c i="2" r="J94"/>
  <c i="3" r="BK507"/>
  <c r="J413"/>
  <c r="BK315"/>
  <c r="BK518"/>
  <c r="BK434"/>
  <c r="J339"/>
  <c r="BK273"/>
  <c r="BK180"/>
  <c r="BK442"/>
  <c r="J337"/>
  <c r="BK245"/>
  <c r="J168"/>
  <c r="J490"/>
  <c r="J377"/>
  <c r="J315"/>
  <c r="BK232"/>
  <c i="4" r="BK87"/>
  <c l="1" r="R84"/>
  <c i="2" r="BK85"/>
  <c r="J85"/>
  <c r="J61"/>
  <c r="R93"/>
  <c r="T110"/>
  <c i="3" r="T103"/>
  <c r="BK136"/>
  <c r="J136"/>
  <c r="J62"/>
  <c r="T190"/>
  <c r="T231"/>
  <c r="T272"/>
  <c r="P279"/>
  <c r="T309"/>
  <c r="T364"/>
  <c r="R402"/>
  <c r="P415"/>
  <c r="T439"/>
  <c r="R446"/>
  <c r="T452"/>
  <c r="R480"/>
  <c r="R486"/>
  <c r="R513"/>
  <c r="T525"/>
  <c i="2" r="P85"/>
  <c r="BK93"/>
  <c r="J93"/>
  <c r="J62"/>
  <c r="R110"/>
  <c i="3" r="P103"/>
  <c r="T136"/>
  <c r="BK190"/>
  <c r="J190"/>
  <c r="J63"/>
  <c r="BK231"/>
  <c r="J231"/>
  <c r="J64"/>
  <c r="P272"/>
  <c r="T279"/>
  <c r="P309"/>
  <c r="R364"/>
  <c r="BK402"/>
  <c r="J402"/>
  <c r="J71"/>
  <c r="BK415"/>
  <c r="J415"/>
  <c r="J72"/>
  <c r="BK439"/>
  <c r="J439"/>
  <c r="J73"/>
  <c r="T446"/>
  <c r="P452"/>
  <c r="BK480"/>
  <c r="J480"/>
  <c r="J76"/>
  <c r="BK486"/>
  <c r="J486"/>
  <c r="J77"/>
  <c r="BK513"/>
  <c r="J513"/>
  <c r="J78"/>
  <c r="BK525"/>
  <c r="J525"/>
  <c r="J79"/>
  <c i="2" r="T85"/>
  <c r="P93"/>
  <c r="P110"/>
  <c i="3" r="R103"/>
  <c r="P136"/>
  <c r="P190"/>
  <c r="P231"/>
  <c r="BK272"/>
  <c r="J272"/>
  <c r="J65"/>
  <c r="BK279"/>
  <c r="J279"/>
  <c r="J66"/>
  <c r="R309"/>
  <c r="BK364"/>
  <c r="J364"/>
  <c r="J70"/>
  <c r="T402"/>
  <c r="T415"/>
  <c r="P439"/>
  <c r="BK446"/>
  <c r="J446"/>
  <c r="J74"/>
  <c r="BK452"/>
  <c r="J452"/>
  <c r="J75"/>
  <c r="T480"/>
  <c r="T486"/>
  <c r="T513"/>
  <c r="P525"/>
  <c i="2" r="R85"/>
  <c r="R84"/>
  <c r="R83"/>
  <c r="T93"/>
  <c r="BK110"/>
  <c r="J110"/>
  <c r="J63"/>
  <c i="3" r="BK103"/>
  <c r="J103"/>
  <c r="J61"/>
  <c r="R136"/>
  <c r="R190"/>
  <c r="R231"/>
  <c r="R272"/>
  <c r="R279"/>
  <c r="BK309"/>
  <c r="J309"/>
  <c r="J67"/>
  <c r="P364"/>
  <c r="P402"/>
  <c r="R415"/>
  <c r="R439"/>
  <c r="P446"/>
  <c r="R452"/>
  <c r="P480"/>
  <c r="P486"/>
  <c r="P513"/>
  <c r="R525"/>
  <c i="4" r="BK107"/>
  <c r="J107"/>
  <c r="J64"/>
  <c i="3" r="BK538"/>
  <c r="J538"/>
  <c r="J81"/>
  <c i="5" r="BK86"/>
  <c r="J86"/>
  <c r="J61"/>
  <c i="4" r="BK86"/>
  <c r="J86"/>
  <c r="J61"/>
  <c r="BK89"/>
  <c r="J89"/>
  <c r="J63"/>
  <c i="5" r="BK92"/>
  <c r="J92"/>
  <c r="J63"/>
  <c i="3" r="BK360"/>
  <c r="J360"/>
  <c r="J68"/>
  <c i="5" r="BK89"/>
  <c r="J89"/>
  <c r="J62"/>
  <c r="BK95"/>
  <c r="J95"/>
  <c r="J64"/>
  <c i="4" r="BK88"/>
  <c r="J88"/>
  <c r="J62"/>
  <c i="5" r="F55"/>
  <c r="J81"/>
  <c r="J78"/>
  <c r="BE93"/>
  <c r="BE96"/>
  <c r="E48"/>
  <c r="BE87"/>
  <c r="BE90"/>
  <c i="1" r="BD58"/>
  <c i="4" r="F55"/>
  <c r="E48"/>
  <c r="J55"/>
  <c r="J78"/>
  <c r="BE87"/>
  <c r="BE90"/>
  <c r="BE108"/>
  <c i="3" r="J52"/>
  <c r="E91"/>
  <c r="BE127"/>
  <c r="BE131"/>
  <c r="BE162"/>
  <c r="BE180"/>
  <c r="BE200"/>
  <c r="BE203"/>
  <c r="BE222"/>
  <c r="BE225"/>
  <c r="BE251"/>
  <c r="BE280"/>
  <c r="BE295"/>
  <c r="BE300"/>
  <c r="BE303"/>
  <c r="BE305"/>
  <c r="BE320"/>
  <c r="BE325"/>
  <c r="BE342"/>
  <c r="BE344"/>
  <c r="BE356"/>
  <c r="BE377"/>
  <c r="BE379"/>
  <c r="BE386"/>
  <c r="BE408"/>
  <c r="BE422"/>
  <c r="BE424"/>
  <c r="BE434"/>
  <c r="BE437"/>
  <c r="BE440"/>
  <c r="BE442"/>
  <c r="BE458"/>
  <c r="BE478"/>
  <c r="BE481"/>
  <c r="BE483"/>
  <c r="BE499"/>
  <c r="BE501"/>
  <c r="BE511"/>
  <c r="BE514"/>
  <c r="BE526"/>
  <c r="BE528"/>
  <c r="BE539"/>
  <c r="J55"/>
  <c r="BE117"/>
  <c r="BE120"/>
  <c r="BE122"/>
  <c r="BE125"/>
  <c r="BE160"/>
  <c r="BE245"/>
  <c r="BE247"/>
  <c r="BE288"/>
  <c r="BE313"/>
  <c r="BE317"/>
  <c r="BE332"/>
  <c r="BE339"/>
  <c r="BE359"/>
  <c r="BE361"/>
  <c r="BE372"/>
  <c r="BE384"/>
  <c r="BE391"/>
  <c r="BE398"/>
  <c r="BE400"/>
  <c r="BE403"/>
  <c r="BE416"/>
  <c r="BE431"/>
  <c r="BE510"/>
  <c r="BE518"/>
  <c r="F98"/>
  <c r="BE137"/>
  <c r="BE147"/>
  <c r="BE152"/>
  <c r="BE168"/>
  <c r="BE196"/>
  <c r="BE235"/>
  <c r="BE240"/>
  <c r="BE277"/>
  <c r="BE315"/>
  <c r="BE327"/>
  <c r="BE335"/>
  <c r="BE350"/>
  <c r="BE353"/>
  <c r="BE355"/>
  <c r="BE393"/>
  <c r="BE406"/>
  <c r="BE413"/>
  <c r="BE429"/>
  <c r="BE450"/>
  <c r="BE453"/>
  <c r="BE463"/>
  <c r="BE473"/>
  <c r="BE484"/>
  <c r="BE490"/>
  <c r="BE505"/>
  <c r="BE507"/>
  <c r="BE508"/>
  <c r="BE104"/>
  <c r="BE114"/>
  <c r="BE144"/>
  <c r="BE174"/>
  <c r="BE182"/>
  <c r="BE191"/>
  <c r="BE206"/>
  <c r="BE211"/>
  <c r="BE214"/>
  <c r="BE216"/>
  <c r="BE228"/>
  <c r="BE232"/>
  <c r="BE242"/>
  <c r="BE256"/>
  <c r="BE261"/>
  <c r="BE263"/>
  <c r="BE273"/>
  <c r="BE275"/>
  <c r="BE306"/>
  <c r="BE308"/>
  <c r="BE310"/>
  <c r="BE323"/>
  <c r="BE330"/>
  <c r="BE337"/>
  <c r="BE347"/>
  <c r="BE365"/>
  <c r="BE370"/>
  <c r="BE411"/>
  <c r="BE443"/>
  <c r="BE444"/>
  <c r="BE447"/>
  <c r="BE468"/>
  <c r="BE487"/>
  <c r="BE492"/>
  <c r="BE504"/>
  <c r="BE516"/>
  <c i="2" r="BE118"/>
  <c r="BE102"/>
  <c r="E48"/>
  <c r="J52"/>
  <c r="F55"/>
  <c r="J55"/>
  <c r="BE86"/>
  <c r="BE88"/>
  <c r="BE90"/>
  <c r="BE94"/>
  <c r="BE99"/>
  <c r="BE107"/>
  <c r="BE111"/>
  <c r="BE113"/>
  <c r="BE115"/>
  <c i="3" r="F36"/>
  <c i="1" r="BC56"/>
  <c i="5" r="F34"/>
  <c i="1" r="BA58"/>
  <c i="4" r="J34"/>
  <c i="1" r="AW57"/>
  <c i="4" r="F35"/>
  <c i="1" r="BB57"/>
  <c i="2" r="F34"/>
  <c i="1" r="BA55"/>
  <c i="2" r="J34"/>
  <c i="1" r="AW55"/>
  <c i="4" r="F36"/>
  <c i="1" r="BC57"/>
  <c i="4" r="F37"/>
  <c i="1" r="BD57"/>
  <c i="5" r="F36"/>
  <c i="1" r="BC58"/>
  <c i="2" r="F36"/>
  <c i="1" r="BC55"/>
  <c i="3" r="F35"/>
  <c i="1" r="BB56"/>
  <c i="2" r="F35"/>
  <c i="1" r="BB55"/>
  <c i="3" r="F34"/>
  <c i="1" r="BA56"/>
  <c i="5" r="J34"/>
  <c i="1" r="AW58"/>
  <c i="3" r="J34"/>
  <c i="1" r="AW56"/>
  <c i="3" r="F37"/>
  <c i="1" r="BD56"/>
  <c i="4" r="F34"/>
  <c i="1" r="BA57"/>
  <c i="2" r="F37"/>
  <c i="1" r="BD55"/>
  <c i="5" r="F35"/>
  <c i="1" r="BB58"/>
  <c i="2" l="1" r="T84"/>
  <c r="T83"/>
  <c r="P84"/>
  <c r="P83"/>
  <c i="1" r="AU55"/>
  <c i="3" r="T363"/>
  <c r="R102"/>
  <c r="R363"/>
  <c r="P102"/>
  <c r="P363"/>
  <c r="T102"/>
  <c r="T101"/>
  <c i="5" r="BK85"/>
  <c r="J85"/>
  <c r="J60"/>
  <c i="3" r="BK102"/>
  <c r="J102"/>
  <c r="J60"/>
  <c r="BK537"/>
  <c r="J537"/>
  <c r="J80"/>
  <c i="4" r="BK85"/>
  <c r="J85"/>
  <c r="J60"/>
  <c i="2" r="BK84"/>
  <c r="J84"/>
  <c r="J60"/>
  <c i="3" r="BK363"/>
  <c r="J363"/>
  <c r="J69"/>
  <c i="2" r="J33"/>
  <c i="1" r="AV55"/>
  <c r="AT55"/>
  <c r="BC54"/>
  <c r="W32"/>
  <c r="BD54"/>
  <c r="W33"/>
  <c i="4" r="F33"/>
  <c i="1" r="AZ57"/>
  <c r="BB54"/>
  <c r="AX54"/>
  <c i="4" r="J33"/>
  <c i="1" r="AV57"/>
  <c r="AT57"/>
  <c i="5" r="F33"/>
  <c i="1" r="AZ58"/>
  <c i="2" r="F33"/>
  <c i="1" r="AZ55"/>
  <c r="BA54"/>
  <c r="W30"/>
  <c i="5" r="J33"/>
  <c i="1" r="AV58"/>
  <c r="AT58"/>
  <c i="3" r="J33"/>
  <c i="1" r="AV56"/>
  <c r="AT56"/>
  <c i="3" r="F33"/>
  <c i="1" r="AZ56"/>
  <c i="3" l="1" r="R101"/>
  <c r="P101"/>
  <c i="1" r="AU56"/>
  <c i="4" r="BK84"/>
  <c r="J84"/>
  <c i="5" r="BK84"/>
  <c r="J84"/>
  <c r="J59"/>
  <c i="2" r="BK83"/>
  <c r="J83"/>
  <c r="J59"/>
  <c i="3" r="BK101"/>
  <c r="J101"/>
  <c r="J59"/>
  <c i="4" r="J59"/>
  <c i="1" r="AU54"/>
  <c r="AW54"/>
  <c r="AK30"/>
  <c r="AZ54"/>
  <c r="W29"/>
  <c r="W31"/>
  <c i="4" r="J30"/>
  <c i="1" r="AG57"/>
  <c r="AY54"/>
  <c i="4" l="1" r="J39"/>
  <c i="1" r="AN57"/>
  <c i="2" r="J30"/>
  <c i="1" r="AG55"/>
  <c i="3" r="J30"/>
  <c i="1" r="AG56"/>
  <c i="5" r="J30"/>
  <c i="1" r="AG58"/>
  <c r="AV54"/>
  <c r="AK29"/>
  <c i="5" l="1" r="J39"/>
  <c i="3" r="J39"/>
  <c i="2" r="J39"/>
  <c i="1" r="AN56"/>
  <c r="AN55"/>
  <c r="AN58"/>
  <c r="AT54"/>
  <c r="AG54"/>
  <c r="AK26"/>
  <c r="AK35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<sst xmlns="http://schemas.openxmlformats.org/spreadsheetml/2006/main">
  <si>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</si>
  <si>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</si>
  <si>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</si>
  <si>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</si>
  <si>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</si>
  <si>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{dd32d5dc-7283-4858-91dc-098b9e40acfa}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</si>
  <si>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</si>
  <si>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</si>
  <si>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</si>
  <si>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</si>
  <si>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</si>
  <si>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</si>
  <si>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</si>
  <si>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</si>
  <si>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BH2024003-2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</si>
  <si>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</si>
  <si>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</si>
  <si>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Bezbariérový vstup do Menzy Bory</t>
  </si>
  <si>
    <t>KSO:</t>
  </si>
  <si>
    <t/>
  </si>
  <si>
    <t>CC-CZ:</t>
  </si>
  <si>
    <t>Místo:</t>
  </si>
  <si>
    <t>Univerzitní 2732/8</t>
  </si>
  <si>
    <t>Datum:</t>
  </si>
  <si>
    <t>15. 1. 2024</t>
  </si>
  <si>
    <t>Zadavatel:</t>
  </si>
  <si>
    <t>IČ:</t>
  </si>
  <si>
    <t>Západočeská univerzita v Plzni</t>
  </si>
  <si>
    <t>DIČ:</t>
  </si>
  <si>
    <t>Uchazeč:</t>
  </si>
  <si>
    <t>Vyplň údaj</t>
  </si>
  <si>
    <t>Projektant:</t>
  </si>
  <si>
    <t>VH Steel and Construction s.r.o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</si>
  <si>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</si>
  <si>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</si>
  <si>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</si>
  <si>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</si>
  <si>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</si>
  <si>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</si>
  <si>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</si>
  <si>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</si>
  <si>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</si>
  <si>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</si>
  <si>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</si>
  <si>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</si>
  <si>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</si>
  <si>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</si>
  <si>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</si>
  <si>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</si>
  <si>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</si>
  <si>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</si>
  <si>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</si>
  <si>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</si>
  <si>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</si>
  <si>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</si>
  <si>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</si>
  <si>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</si>
  <si>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</si>
  <si>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</si>
  <si>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</si>
  <si>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</si>
  <si>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</si>
  <si>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</si>
  <si>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</si>
  <si>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</si>
  <si>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</si>
  <si>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</si>
  <si>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</si>
  <si>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</si>
  <si>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</si>
  <si>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</si>
  <si>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</si>
  <si>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</si>
  <si>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</si>
  <si>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</si>
  <si>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</si>
  <si>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</si>
  <si>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0.01</t>
  </si>
  <si>
    <t>Bourací práce</t>
  </si>
  <si>
    <t>STA</t>
  </si>
  <si>
    <t>1</t>
  </si>
  <si>
    <t>{5923541c-6d76-41b5-98b9-32437300508e}</t>
  </si>
  <si>
    <t>2</t>
  </si>
  <si>
    <t>0.02</t>
  </si>
  <si>
    <t>Stavební práce</t>
  </si>
  <si>
    <t>{f6b66a43-268f-4f0b-a2e6-afe41f6355b6}</t>
  </si>
  <si>
    <t>0.03</t>
  </si>
  <si>
    <t>Instalace</t>
  </si>
  <si>
    <t>{1494a01b-ef27-410e-beab-ba2258977a8d}</t>
  </si>
  <si>
    <t>VON</t>
  </si>
  <si>
    <t>Vedlejší rozpočtové náklady</t>
  </si>
  <si>
    <t>{008fc1e0-9e1b-44a9-981b-6fae6792579e}</t>
  </si>
  <si>
    <t>KRYCÍ LIST SOUPISU PRACÍ</t>
  </si>
  <si>
    <t>Objekt:</t>
  </si>
  <si>
    <t>0.01 - Bourací práce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</si>
  <si>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</si>
  <si>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</si>
  <si>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</si>
  <si>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</si>
  <si>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</si>
  <si>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</si>
  <si>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9 - Ostatní konstrukce a práce, bourání</t>
  </si>
  <si>
    <t xml:space="preserve">    997 - Přesun sutě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</si>
  <si>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</si>
  <si>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</si>
  <si>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</si>
  <si>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</si>
  <si>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</si>
  <si>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</si>
  <si>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</si>
  <si>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</si>
  <si>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</si>
  <si>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</si>
  <si>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</si>
  <si>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</si>
  <si>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</si>
  <si>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</si>
  <si>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</si>
  <si>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</si>
  <si>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</si>
  <si>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</si>
  <si>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113106134</t>
  </si>
  <si>
    <t>Rozebrání dlažeb komunikací pro pěší s přemístěním hmot na skládku na vzdálenost do 3 m nebo s naložením na dopravní prostředek s ložem z kameniva nebo živice a s jakoukoliv výplní spár strojně plochy jednotlivě do 50 m2 ze zámkové dlažby</t>
  </si>
  <si>
    <t>m2</t>
  </si>
  <si>
    <t>CS ÚRS 2024 01</t>
  </si>
  <si>
    <t>4</t>
  </si>
  <si>
    <t>-841649689</t>
  </si>
  <si>
    <t>Online PSC</t>
  </si>
  <si>
    <t>https://podminky.urs.cz/item/CS_URS_2024_01/113106134</t>
  </si>
  <si>
    <t>113107311</t>
  </si>
  <si>
    <t>Odstranění podkladů nebo krytů strojně plochy jednotlivě do 50 m2 s přemístěním hmot na skládku na vzdálenost do 3 m nebo s naložením na dopravní prostředek z kameniva těženého, o tl. vrstvy do 100 mm</t>
  </si>
  <si>
    <t>-9016107</t>
  </si>
  <si>
    <t>https://podminky.urs.cz/item/CS_URS_2024_01/113107311</t>
  </si>
  <si>
    <t>3</t>
  </si>
  <si>
    <t>113202111</t>
  </si>
  <si>
    <t>Vytrhání obrub s vybouráním lože, s přemístěním hmot na skládku na vzdálenost do 3 m nebo s naložením na dopravní prostředek z krajníků nebo obrubníků stojatých</t>
  </si>
  <si>
    <t>m</t>
  </si>
  <si>
    <t>-1122833886</t>
  </si>
  <si>
    <t>https://podminky.urs.cz/item/CS_URS_2024_01/113202111</t>
  </si>
  <si>
    <t>VV</t>
  </si>
  <si>
    <t>2,8+4,95+3,5+4,485</t>
  </si>
  <si>
    <t>9</t>
  </si>
  <si>
    <t>Ostatní konstrukce a práce, bourání</t>
  </si>
  <si>
    <t>962032111</t>
  </si>
  <si>
    <t>Bourání zdiva nadzákladového z cihel keramických děrovaných na maltu vápenocementovou, objemu do 1 m3</t>
  </si>
  <si>
    <t>m3</t>
  </si>
  <si>
    <t>1156065593</t>
  </si>
  <si>
    <t>https://podminky.urs.cz/item/CS_URS_2024_01/962032111</t>
  </si>
  <si>
    <t>"přívod elektro" 0,2*0,2*0,5</t>
  </si>
  <si>
    <t>"dveřní otvor" 0,9*1,17*0,15</t>
  </si>
  <si>
    <t>Součet</t>
  </si>
  <si>
    <t>5</t>
  </si>
  <si>
    <t>962032112</t>
  </si>
  <si>
    <t>Bourání zdiva nadzákladového z cihel keramických děrovaných na maltu vápenocementovou, objemu přes 1 m3</t>
  </si>
  <si>
    <t>493281294</t>
  </si>
  <si>
    <t>https://podminky.urs.cz/item/CS_URS_2024_01/962032112</t>
  </si>
  <si>
    <t>"dveřní otvor" 1,18*2,25*0,5</t>
  </si>
  <si>
    <t>6</t>
  </si>
  <si>
    <t>968062245</t>
  </si>
  <si>
    <t>Vybourání dřevěných rámů oken s křídly, dveřních zárubní, vrat, stěn, ostění nebo obkladů rámů oken s křídly jednoduchých, plochy do 2 m2</t>
  </si>
  <si>
    <t>180355610</t>
  </si>
  <si>
    <t>https://podminky.urs.cz/item/CS_URS_2024_01/968062245</t>
  </si>
  <si>
    <t>0,9*1,17</t>
  </si>
  <si>
    <t>0,9*2,02</t>
  </si>
  <si>
    <t>7</t>
  </si>
  <si>
    <t>968082032</t>
  </si>
  <si>
    <t>Vybourání plastových rámů oken s křídly, dveřních zárubní, vrat vrat, plochy přes 5 m2</t>
  </si>
  <si>
    <t>-941679305</t>
  </si>
  <si>
    <t>https://podminky.urs.cz/item/CS_URS_2024_01/968082032</t>
  </si>
  <si>
    <t>2*3,0*2,7</t>
  </si>
  <si>
    <t>997</t>
  </si>
  <si>
    <t>Přesun sutě</t>
  </si>
  <si>
    <t>8</t>
  </si>
  <si>
    <t>997013112</t>
  </si>
  <si>
    <t>Vnitrostaveništní doprava suti a vybouraných hmot vodorovně do 50 m s naložením základní pro budovy a haly výšky přes 6 do 9 m</t>
  </si>
  <si>
    <t>t</t>
  </si>
  <si>
    <t>-1909478652</t>
  </si>
  <si>
    <t>https://podminky.urs.cz/item/CS_URS_2024_01/997013112</t>
  </si>
  <si>
    <t>997013501</t>
  </si>
  <si>
    <t>Odvoz suti a vybouraných hmot na skládku nebo meziskládku se složením, na vzdálenost do 1 km</t>
  </si>
  <si>
    <t>-887715257</t>
  </si>
  <si>
    <t>https://podminky.urs.cz/item/CS_URS_2024_01/997013501</t>
  </si>
  <si>
    <t>10</t>
  </si>
  <si>
    <t>997013509</t>
  </si>
  <si>
    <t>Odvoz suti a vybouraných hmot na skládku nebo meziskládku se složením, na vzdálenost Příplatek k ceně za každý další započatý 1 km přes 1 km</t>
  </si>
  <si>
    <t>1985469524</t>
  </si>
  <si>
    <t>https://podminky.urs.cz/item/CS_URS_2024_01/997013509</t>
  </si>
  <si>
    <t>15,454*14 'Přepočtené koeficientem množství</t>
  </si>
  <si>
    <t>11</t>
  </si>
  <si>
    <t>997013631</t>
  </si>
  <si>
    <t>Poplatek za uložení stavebního odpadu na skládce (skládkovné) směsného stavebního a demoličního zatříděného do Katalogu odpadů pod kódem 17 09 04</t>
  </si>
  <si>
    <t>-895880607</t>
  </si>
  <si>
    <t>https://podminky.urs.cz/item/CS_URS_2024_01/997013631</t>
  </si>
  <si>
    <t>0.02 - Stavební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</si>
  <si>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</si>
  <si>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</si>
  <si>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</si>
  <si>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</si>
  <si>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</si>
  <si>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998 - Přesun hmot</t>
  </si>
  <si>
    <t>PSV - Práce a dodávky PSV</t>
  </si>
  <si>
    <t xml:space="preserve">    711 - Izolace proti vodě, vlhkosti a plynům</t>
  </si>
  <si>
    <t xml:space="preserve">    712 - Povlakové krytiny</t>
  </si>
  <si>
    <t xml:space="preserve">    713 - Izolace tepelné</t>
  </si>
  <si>
    <t xml:space="preserve">    751 - Vzduchotechnika</t>
  </si>
  <si>
    <t xml:space="preserve">    762 - Konstrukce tesařské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</si>
  <si>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</si>
  <si>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</si>
  <si>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</si>
  <si>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783 - Dokončovací práce - nátěry</t>
  </si>
  <si>
    <t xml:space="preserve">    784 - Dokončovací práce - malby a tapety</t>
  </si>
  <si>
    <t>M - Práce a dodávky M</t>
  </si>
  <si>
    <t xml:space="preserve">    33-M - Montáže dopr.zaříz.,sklad. zař. a váh</t>
  </si>
  <si>
    <t>131251100</t>
  </si>
  <si>
    <t>Hloubení nezapažených jam a zářezů strojně s urovnáním dna do předepsaného profilu a spádu v hornině třídy těžitelnosti I skupiny 3 do 20 m3</t>
  </si>
  <si>
    <t>-1030782885</t>
  </si>
  <si>
    <t>https://podminky.urs.cz/item/CS_URS_2024_01/131251100</t>
  </si>
  <si>
    <t>(2,81+0,56)*(3,04+0,56)*1,34</t>
  </si>
  <si>
    <t>(2,81+0,56)*((1,34*1,28)/2)</t>
  </si>
  <si>
    <t>(3,04+0,56)*((1,34*1,28)/2)</t>
  </si>
  <si>
    <t>(1,75+0,35)*(2,66+0,35)*0,95</t>
  </si>
  <si>
    <t>(1,75+0,35)*((0,95*0,89)/2)</t>
  </si>
  <si>
    <t>(2,66+0,35)*((0,95*0,89)/2)</t>
  </si>
  <si>
    <t>(2,66+0,35)*((0,82+0,5)/2)*0,55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</si>
  <si>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</si>
  <si>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</si>
  <si>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1281805475</t>
  </si>
  <si>
    <t>https://podminky.urs.cz/item/CS_URS_2024_01/162751117</t>
  </si>
  <si>
    <t>31,492*0,5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</si>
  <si>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</si>
  <si>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</si>
  <si>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-467961482</t>
  </si>
  <si>
    <t>https://podminky.urs.cz/item/CS_URS_2024_01/162751119</t>
  </si>
  <si>
    <t>15,746*4 'Přepočtené koeficientem množství</t>
  </si>
  <si>
    <t>167151101</t>
  </si>
  <si>
    <t>Nakládání, skládání a překládání neulehlého výkopku nebo sypaniny strojně nakládání, množství do 100 m3, z horniny třídy těžitelnosti I, skupiny 1 až 3</t>
  </si>
  <si>
    <t>-61589</t>
  </si>
  <si>
    <t>https://podminky.urs.cz/item/CS_URS_2024_01/167151101</t>
  </si>
  <si>
    <t>171201221</t>
  </si>
  <si>
    <t>Poplatek za uložení stavebního odpadu na skládce (skládkovné) zeminy a kamení zatříděného do Katalogu odpadů pod kódem 17 05 04</t>
  </si>
  <si>
    <t>-1668957714</t>
  </si>
  <si>
    <t>https://podminky.urs.cz/item/CS_URS_2024_01/171201221</t>
  </si>
  <si>
    <t>15,746*1,8 'Přepočtené koeficientem množství</t>
  </si>
  <si>
    <t>171251201</t>
  </si>
  <si>
    <t>Uložení sypaniny na skládky nebo meziskládky bez hutnění s upravením uložené sypaniny do předepsaného tvaru</t>
  </si>
  <si>
    <t>1386436759</t>
  </si>
  <si>
    <t>https://podminky.urs.cz/item/CS_URS_2024_01/171251201</t>
  </si>
  <si>
    <t>174151101</t>
  </si>
  <si>
    <t>Zásyp sypaninou z jakékoliv horniny strojně s uložením výkopku ve vrstvách se zhutněním jam, šachet, rýh nebo kolem objektů v těchto vykopávkách</t>
  </si>
  <si>
    <t>547366491</t>
  </si>
  <si>
    <t>https://podminky.urs.cz/item/CS_URS_2024_01/174151101</t>
  </si>
  <si>
    <t>ke zpětnému zásypu použito 50% objemu</t>
  </si>
  <si>
    <t>181951112</t>
  </si>
  <si>
    <t>Úprava pláně vyrovnáním výškových rozdílů strojně v hornině třídy těžitelnosti I, skupiny 1 až 3 se zhutněním</t>
  </si>
  <si>
    <t>-637342416</t>
  </si>
  <si>
    <t>https://podminky.urs.cz/item/CS_URS_2024_01/181951112</t>
  </si>
  <si>
    <t>(2,81+0,56)*(3,04+0,56)</t>
  </si>
  <si>
    <t>(1,75+0,35)*(2,66+0,35)</t>
  </si>
  <si>
    <t>Zakládání</t>
  </si>
  <si>
    <t>271542211</t>
  </si>
  <si>
    <t>Podsyp pod základové konstrukce se zhutněním a urovnáním povrchu ze štěrkodrtě netříděné</t>
  </si>
  <si>
    <t>1665175691</t>
  </si>
  <si>
    <t>https://podminky.urs.cz/item/CS_URS_2024_01/271542211</t>
  </si>
  <si>
    <t>(2,81+0,56)*(3,04+0,56)*0,1</t>
  </si>
  <si>
    <t>(1,75+0,35)*(2,66+0,35)*0,1</t>
  </si>
  <si>
    <t>(2,66+0,35)*0,5*0,1</t>
  </si>
  <si>
    <t>(2,16+1,15)*0,35*0,1</t>
  </si>
  <si>
    <t>273313611</t>
  </si>
  <si>
    <t>Základy z betonu prostého desky z betonu kamenem neprokládaného tř. C 16/20</t>
  </si>
  <si>
    <t>542801916</t>
  </si>
  <si>
    <t>https://podminky.urs.cz/item/CS_URS_2024_01/273313611</t>
  </si>
  <si>
    <t>"výtahová šachta" 3,04*2,81*0,1</t>
  </si>
  <si>
    <t>273321411</t>
  </si>
  <si>
    <t>Základy z betonu železového (bez výztuže) desky z betonu bez zvláštních nároků na prostředí tř. C 20/25</t>
  </si>
  <si>
    <t>688186084</t>
  </si>
  <si>
    <t>https://podminky.urs.cz/item/CS_URS_2024_01/273321411</t>
  </si>
  <si>
    <t>"výtahová šachta" 2,84*2,71*0,2</t>
  </si>
  <si>
    <t>"strojovna" 1,65*2,56*0,1</t>
  </si>
  <si>
    <t>273351121</t>
  </si>
  <si>
    <t>Bednění základů desek zřízení</t>
  </si>
  <si>
    <t>-42108685</t>
  </si>
  <si>
    <t>https://podminky.urs.cz/item/CS_URS_2024_01/273351121</t>
  </si>
  <si>
    <t>podkladní beton</t>
  </si>
  <si>
    <t>"výtahová šachta" (3,04+2,81+2,81)*0,1</t>
  </si>
  <si>
    <t>základy</t>
  </si>
  <si>
    <t>"výtahová šachta" (2,84+2*2,71)*0,2</t>
  </si>
  <si>
    <t>"strojovna" (1,65+2,56)*0,1</t>
  </si>
  <si>
    <t>13</t>
  </si>
  <si>
    <t>273351122</t>
  </si>
  <si>
    <t>Bednění základů desek odstranění</t>
  </si>
  <si>
    <t>1266959699</t>
  </si>
  <si>
    <t>https://podminky.urs.cz/item/CS_URS_2024_01/273351122</t>
  </si>
  <si>
    <t>14</t>
  </si>
  <si>
    <t>273362021</t>
  </si>
  <si>
    <t>Výztuž základů desek ze svařovaných sítí z drátů typu KARI</t>
  </si>
  <si>
    <t>709725328</t>
  </si>
  <si>
    <t>https://podminky.urs.cz/item/CS_URS_2024_01/273362021</t>
  </si>
  <si>
    <t>"výtahová šachta - síť 10/100/100" 2*2,84*2,71*12,0*0,001</t>
  </si>
  <si>
    <t xml:space="preserve">"strojovna - síť  10/100/100" 1,65*2,56*12,0*0,001</t>
  </si>
  <si>
    <t>0,236*1,2 'Přepočtené koeficientem množství</t>
  </si>
  <si>
    <t>15</t>
  </si>
  <si>
    <t>274321411</t>
  </si>
  <si>
    <t>Základy z betonu železového (bez výztuže) pasy z betonu bez zvláštních nároků na prostředí tř. C 20/25</t>
  </si>
  <si>
    <t>-1348401513</t>
  </si>
  <si>
    <t>https://podminky.urs.cz/item/CS_URS_2024_01/274321411</t>
  </si>
  <si>
    <t>"výtahová šachta" 2,71*0,5*1,1</t>
  </si>
  <si>
    <t>(1,94+0,4+2,31)*0,4*1,1</t>
  </si>
  <si>
    <t>"strojovna" (2,56+1,15)*0,4*0,7</t>
  </si>
  <si>
    <t>16</t>
  </si>
  <si>
    <t>274351121</t>
  </si>
  <si>
    <t>Bednění základů pasů rovné zřízení</t>
  </si>
  <si>
    <t>-1990549919</t>
  </si>
  <si>
    <t>https://podminky.urs.cz/item/CS_URS_2024_01/274351121</t>
  </si>
  <si>
    <t>"výtahová šachta" 2,71*2*1,1</t>
  </si>
  <si>
    <t>(1,94+0,4+2,31)*2*1,1</t>
  </si>
  <si>
    <t>"strojovna" (2,56+1,15)*2*0,7</t>
  </si>
  <si>
    <t>17</t>
  </si>
  <si>
    <t>274351122</t>
  </si>
  <si>
    <t>Bednění základů pasů rovné odstranění</t>
  </si>
  <si>
    <t>1454312409</t>
  </si>
  <si>
    <t>https://podminky.urs.cz/item/CS_URS_2024_01/274351122</t>
  </si>
  <si>
    <t>18</t>
  </si>
  <si>
    <t>274362021</t>
  </si>
  <si>
    <t>Výztuž základů pasů ze svařovaných sítí z drátů typu KARI</t>
  </si>
  <si>
    <t>135543980</t>
  </si>
  <si>
    <t>https://podminky.urs.cz/item/CS_URS_2024_01/274362021</t>
  </si>
  <si>
    <t>výtahová šachta</t>
  </si>
  <si>
    <t>"2x síť 10/100/100" 2*(2,71+2,71+1,94)*1,1*12,0*0,001</t>
  </si>
  <si>
    <t xml:space="preserve">strojovna </t>
  </si>
  <si>
    <t>"2x síť 10/100/100" 2*(2,56+1,15)*0,7*12,0*0,001</t>
  </si>
  <si>
    <t>0,256*1,2 'Přepočtené koeficientem množství</t>
  </si>
  <si>
    <t>Svislé a kompletní konstrukce</t>
  </si>
  <si>
    <t>19</t>
  </si>
  <si>
    <t>311237111R</t>
  </si>
  <si>
    <t>Zdivo jednovrstvé tepelně izolační z cihel děrovaných broušených na tenkovrstvou maltu, součinitel prostupu tepla U přes 0,26 do 0,30, tl. zdiva 250 mm</t>
  </si>
  <si>
    <t>741352757</t>
  </si>
  <si>
    <t>"výtahová šachta" (2,56+2,56+1,94+1,94)*(4,35+2,05)</t>
  </si>
  <si>
    <t>1,94*1,1</t>
  </si>
  <si>
    <t>-1,18*2,25*2</t>
  </si>
  <si>
    <t>20</t>
  </si>
  <si>
    <t>311238650R</t>
  </si>
  <si>
    <t>Zdivo jednovrstvé tepelně izolační z cihel děrovaných broušených s integrovanou izolací z hydrofobizované minerální vlny na tenkovrstvou maltu, součinitel prostupu tepla U přes 0,18 do 0,22, pevnost cihel P8, tl. zdiva 200 mm</t>
  </si>
  <si>
    <t>869652957</t>
  </si>
  <si>
    <t>"strojovna" (2,56+2,56+1,5)*2,8</t>
  </si>
  <si>
    <t>-1,04*2,04</t>
  </si>
  <si>
    <t>311238933</t>
  </si>
  <si>
    <t>Založení zdiva z broušených cihel na zakládací maltu, tlouštky zdiva přes 175 do 200 mm</t>
  </si>
  <si>
    <t>-1848012950</t>
  </si>
  <si>
    <t>https://podminky.urs.cz/item/CS_URS_2024_01/311238933</t>
  </si>
  <si>
    <t>"strojovna" 2,56+2,56+1,5</t>
  </si>
  <si>
    <t>22</t>
  </si>
  <si>
    <t>311238935</t>
  </si>
  <si>
    <t>Založení zdiva z broušených cihel na zakládací maltu, tlouštky zdiva přes 200 do 250 mm</t>
  </si>
  <si>
    <t>-981855948</t>
  </si>
  <si>
    <t>https://podminky.urs.cz/item/CS_URS_2024_01/311238935</t>
  </si>
  <si>
    <t>"výtahová šachta" 2,56+2,56+1,94+1,94</t>
  </si>
  <si>
    <t>23</t>
  </si>
  <si>
    <t>317168053</t>
  </si>
  <si>
    <t>Překlady keramické vysoké osazené do maltového lože, šířky překladu 70 mm výšky 238 mm, délky 1500 mm</t>
  </si>
  <si>
    <t>kus</t>
  </si>
  <si>
    <t>-763806158</t>
  </si>
  <si>
    <t>https://podminky.urs.cz/item/CS_URS_2024_01/317168053</t>
  </si>
  <si>
    <t>"výtahová šachta" 3</t>
  </si>
  <si>
    <t>"strojovna" 2</t>
  </si>
  <si>
    <t>24</t>
  </si>
  <si>
    <t>317234410</t>
  </si>
  <si>
    <t>Vyzdívka mezi nosníky cihlami pálenými na maltu cementovou</t>
  </si>
  <si>
    <t>-1352359785</t>
  </si>
  <si>
    <t>https://podminky.urs.cz/item/CS_URS_2024_01/317234410</t>
  </si>
  <si>
    <t>1,5*0,38*0,12</t>
  </si>
  <si>
    <t>25</t>
  </si>
  <si>
    <t>317941123</t>
  </si>
  <si>
    <t>Osazování ocelových válcovaných nosníků na zdivu I nebo IE nebo U nebo UE nebo L č. 14 až 22 nebo výšky do 220 mm</t>
  </si>
  <si>
    <t>292781689</t>
  </si>
  <si>
    <t>https://podminky.urs.cz/item/CS_URS_2024_01/317941123</t>
  </si>
  <si>
    <t>26</t>
  </si>
  <si>
    <t>M</t>
  </si>
  <si>
    <t>13010746</t>
  </si>
  <si>
    <t>ocel profilová jakost S235JR (11 375) průřez IPE 140</t>
  </si>
  <si>
    <t>309251550</t>
  </si>
  <si>
    <t>"montážní nosník" 2,44*13,4*0,001</t>
  </si>
  <si>
    <t>"montážní nosník" 1,9*13,4*0,001</t>
  </si>
  <si>
    <t>27</t>
  </si>
  <si>
    <t>317944321</t>
  </si>
  <si>
    <t>Válcované nosníky dodatečně osazované do připravených otvorů bez zazdění hlav do č. 12</t>
  </si>
  <si>
    <t>-1056869072</t>
  </si>
  <si>
    <t>https://podminky.urs.cz/item/CS_URS_2024_01/317944321</t>
  </si>
  <si>
    <t>"IPE 120" 2*1,5*10,6*0,001</t>
  </si>
  <si>
    <t>28</t>
  </si>
  <si>
    <t>340231125</t>
  </si>
  <si>
    <t>Zazdívka otvorů v příčkách nebo stěnách děrovanými broušenými cihlami plochy přes 1 do 4 m2, na tenkovrstvou maltu, tl. příčky 140 mm</t>
  </si>
  <si>
    <t>925308239</t>
  </si>
  <si>
    <t>https://podminky.urs.cz/item/CS_URS_2024_01/340231125</t>
  </si>
  <si>
    <t>"dveře" 0,9*2,02</t>
  </si>
  <si>
    <t>29</t>
  </si>
  <si>
    <t>346244381</t>
  </si>
  <si>
    <t>Plentování ocelových válcovaných nosníků jednostranné cihlami na maltu, výška stojiny do 200 mm</t>
  </si>
  <si>
    <t>616454083</t>
  </si>
  <si>
    <t>https://podminky.urs.cz/item/CS_URS_2024_01/346244381</t>
  </si>
  <si>
    <t>2*1,5*0,12</t>
  </si>
  <si>
    <t>Vodorovné konstrukce</t>
  </si>
  <si>
    <t>30</t>
  </si>
  <si>
    <t>411321414</t>
  </si>
  <si>
    <t>Stropy z betonu železového (bez výztuže) stropů deskových, plochých střech, desek balkonových, desek hřibových stropů včetně hlavic hřibových sloupů tř. C 25/30</t>
  </si>
  <si>
    <t>-1146066910</t>
  </si>
  <si>
    <t>https://podminky.urs.cz/item/CS_URS_2024_01/411321414</t>
  </si>
  <si>
    <t>"výtahová šachta" 2,56*2,44*0,12</t>
  </si>
  <si>
    <t>31</t>
  </si>
  <si>
    <t>411351011</t>
  </si>
  <si>
    <t>Bednění stropních konstrukcí - bez podpěrné konstrukce desek tloušťky stropní desky přes 5 do 25 cm zřízení</t>
  </si>
  <si>
    <t>1782268058</t>
  </si>
  <si>
    <t>https://podminky.urs.cz/item/CS_URS_2024_01/411351011</t>
  </si>
  <si>
    <t>"výtahová šachta" 2,56*2,44</t>
  </si>
  <si>
    <t>(2,56+2,56+2,44)*0,12</t>
  </si>
  <si>
    <t>32</t>
  </si>
  <si>
    <t>411351012</t>
  </si>
  <si>
    <t>Bednění stropních konstrukcí - bez podpěrné konstrukce desek tloušťky stropní desky přes 5 do 25 cm odstranění</t>
  </si>
  <si>
    <t>2135289006</t>
  </si>
  <si>
    <t>https://podminky.urs.cz/item/CS_URS_2024_01/411351012</t>
  </si>
  <si>
    <t>33</t>
  </si>
  <si>
    <t>411354311</t>
  </si>
  <si>
    <t>Podpěrná konstrukce stropů - desek, kleneb a skořepin výška podepření do 4 m tloušťka stropu přes 5 do 15 cm zřízení</t>
  </si>
  <si>
    <t>-1214075706</t>
  </si>
  <si>
    <t>https://podminky.urs.cz/item/CS_URS_2024_01/411354311</t>
  </si>
  <si>
    <t>"výtahová šachta" 2,56*2,44*2</t>
  </si>
  <si>
    <t>34</t>
  </si>
  <si>
    <t>411354312</t>
  </si>
  <si>
    <t>Podpěrná konstrukce stropů - desek, kleneb a skořepin výška podepření do 4 m tloušťka stropu přes 5 do 15 cm odstranění</t>
  </si>
  <si>
    <t>994922365</t>
  </si>
  <si>
    <t>https://podminky.urs.cz/item/CS_URS_2024_01/411354312</t>
  </si>
  <si>
    <t>35</t>
  </si>
  <si>
    <t>411361821</t>
  </si>
  <si>
    <t>Výztuž stropů prostě uložených, vetknutých, spojitých, deskových, trámových (žebrových, kazetových), s keramickými a jinými vložkami, konsolových nebo balkonových, hřibových včetně hlavic hřibových sloupů, plochých střech a pro zavěšení železobetonových podhledů z betonářské oceli 10 505 (R) nebo BSt 500</t>
  </si>
  <si>
    <t>308373736</t>
  </si>
  <si>
    <t>https://podminky.urs.cz/item/CS_URS_2024_01/411361821</t>
  </si>
  <si>
    <t>"výtahová šachta" 2,56*2,44*12,0*0,001</t>
  </si>
  <si>
    <t>0,075*1,2 'Přepočtené koeficientem množství</t>
  </si>
  <si>
    <t>36</t>
  </si>
  <si>
    <t>417321515</t>
  </si>
  <si>
    <t>Ztužující pásy a věnce z betonu železového (bez výztuže) tř. C 25/30</t>
  </si>
  <si>
    <t>-780650778</t>
  </si>
  <si>
    <t>https://podminky.urs.cz/item/CS_URS_2024_01/417321515</t>
  </si>
  <si>
    <t>"výtahová šachta" 2*(2,56+2,56+1,94+1,94)*0,25*0,25</t>
  </si>
  <si>
    <t>"strojovna" (2,56+1,5+1,56)*0,25*0,2</t>
  </si>
  <si>
    <t>37</t>
  </si>
  <si>
    <t>417351115</t>
  </si>
  <si>
    <t>Bednění bočnic ztužujících pásů a věnců včetně vzpěr zřízení</t>
  </si>
  <si>
    <t>-600229228</t>
  </si>
  <si>
    <t>https://podminky.urs.cz/item/CS_URS_2024_01/417351115</t>
  </si>
  <si>
    <t>"výtahová šachta" 2*(2,56+2,56+1,94+1,94)*2*0,25</t>
  </si>
  <si>
    <t>"strojovna" (2,56+1,5+1,56)*2*0,25</t>
  </si>
  <si>
    <t>38</t>
  </si>
  <si>
    <t>417351116</t>
  </si>
  <si>
    <t>Bednění bočnic ztužujících pásů a věnců včetně vzpěr odstranění</t>
  </si>
  <si>
    <t>-57990666</t>
  </si>
  <si>
    <t>https://podminky.urs.cz/item/CS_URS_2024_01/417351116</t>
  </si>
  <si>
    <t>39</t>
  </si>
  <si>
    <t>417361821</t>
  </si>
  <si>
    <t>Výztuž ztužujících pásů a věnců z betonářské oceli 10 505 (R) nebo BSt 500</t>
  </si>
  <si>
    <t>-584552824</t>
  </si>
  <si>
    <t>https://podminky.urs.cz/item/CS_URS_2024_01/417361821</t>
  </si>
  <si>
    <t xml:space="preserve">"4xpr16" 2*4*(2,56+2,56+2,44+2,44)*1,578*0,001 </t>
  </si>
  <si>
    <t>"tř. pr.8 po200" 2*(14+14+13+13)*(0,25+0,25+0,25+0,25+0,1+0,1)*0,395*0,001</t>
  </si>
  <si>
    <t>strojovna</t>
  </si>
  <si>
    <t>"4xpr16" 4*(2,56+2,56+1,9)*1,578*0,001</t>
  </si>
  <si>
    <t>"tř. pr.8 po200" (14+14+10)*(0,25+0,25+0,2+0,2+0,1+0,1)*0,395*0,001</t>
  </si>
  <si>
    <t>Komunikace pozemní</t>
  </si>
  <si>
    <t>40</t>
  </si>
  <si>
    <t>564831011</t>
  </si>
  <si>
    <t>Podklad ze štěrkodrti ŠD s rozprostřením a zhutněním plochy jednotlivě do 100 m2, po zhutnění tl. 100 mm</t>
  </si>
  <si>
    <t>-1275953105</t>
  </si>
  <si>
    <t>https://podminky.urs.cz/item/CS_URS_2024_01/564831011</t>
  </si>
  <si>
    <t>41</t>
  </si>
  <si>
    <t>596211110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</si>
  <si>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60 mm skupiny A, pro plochy do 50 m2</t>
  </si>
  <si>
    <t>1769078826</t>
  </si>
  <si>
    <t>https://podminky.urs.cz/item/CS_URS_2024_01/596211110</t>
  </si>
  <si>
    <t>42</t>
  </si>
  <si>
    <t>59245295</t>
  </si>
  <si>
    <t>dlažba zámková betonová tvaru vlny 225x112mm tl 60mm přírodní</t>
  </si>
  <si>
    <t>1937816946</t>
  </si>
  <si>
    <t>20,6*1,03 'Přepočtené koeficientem množství</t>
  </si>
  <si>
    <t>Úpravy povrchů, podlahy a osazování výplní</t>
  </si>
  <si>
    <t>43</t>
  </si>
  <si>
    <t>612321121</t>
  </si>
  <si>
    <t>Omítka vápenocementová vnitřních ploch nanášená ručně jednovrstvá, tloušťky do 10 mm hladká svislých konstrukcí stěn</t>
  </si>
  <si>
    <t>1458145685</t>
  </si>
  <si>
    <t>https://podminky.urs.cz/item/CS_URS_2024_01/612321121</t>
  </si>
  <si>
    <t>"výtahová šachta" (2,06+2,06+1,94)*6,9</t>
  </si>
  <si>
    <t>1,94*8,0</t>
  </si>
  <si>
    <t>(2,25+1,18+2,25)*0,25</t>
  </si>
  <si>
    <t>(2,25+1,18+2,25)*(0,25+0,5)</t>
  </si>
  <si>
    <t>44</t>
  </si>
  <si>
    <t>612321141</t>
  </si>
  <si>
    <t>Omítka vápenocementová vnitřních ploch nanášená ručně dvouvrstvá, tloušťky jádrové omítky do 10 mm a tloušťky štuku do 3 mm štuková svislých konstrukcí stěn</t>
  </si>
  <si>
    <t>1006091618</t>
  </si>
  <si>
    <t>https://podminky.urs.cz/item/CS_URS_2024_01/612321141</t>
  </si>
  <si>
    <t>"strojovna" (1,5+1,5+2,36+2,36)*3,0</t>
  </si>
  <si>
    <t>(2,04+1,04+2,04)*0,15</t>
  </si>
  <si>
    <t>"zazděný otvor" 1,0*2,1*2</t>
  </si>
  <si>
    <t>45</t>
  </si>
  <si>
    <t>619995001</t>
  </si>
  <si>
    <t>Začištění omítek (s dodáním hmot) kolem oken, dveří, podlah, obkladů apod.</t>
  </si>
  <si>
    <t>110356626</t>
  </si>
  <si>
    <t>https://podminky.urs.cz/item/CS_URS_2024_01/619995001</t>
  </si>
  <si>
    <t>"atomatic. dveře" 2*(2,7+3,0+2,7)</t>
  </si>
  <si>
    <t>"dveře vnitřní" 2,02+0,9+2,02</t>
  </si>
  <si>
    <t>46</t>
  </si>
  <si>
    <t>631311214</t>
  </si>
  <si>
    <t>Mazanina z betonu prostého se zvýšenými nároky na prostředí tl. přes 50 do 80 mm tř. C 25/30</t>
  </si>
  <si>
    <t>2106673314</t>
  </si>
  <si>
    <t>https://podminky.urs.cz/item/CS_URS_2024_01/631311214</t>
  </si>
  <si>
    <t>"strojovna" 2,36*1,5*0,05</t>
  </si>
  <si>
    <t>47</t>
  </si>
  <si>
    <t>642942111</t>
  </si>
  <si>
    <t>Osazování zárubní nebo rámů kovových dveřních lisovaných nebo z úhelníků bez dveřních křídel na cementovou maltu, plochy otvoru do 2,5 m2</t>
  </si>
  <si>
    <t>293567911</t>
  </si>
  <si>
    <t>https://podminky.urs.cz/item/CS_URS_2024_01/642942111</t>
  </si>
  <si>
    <t>48</t>
  </si>
  <si>
    <t>55331493</t>
  </si>
  <si>
    <t>zárubeň jednokřídlá ocelová pro zdění tl stěny 160-200mm rozměru 900/1970, 2100mm</t>
  </si>
  <si>
    <t>-246876416</t>
  </si>
  <si>
    <t>49</t>
  </si>
  <si>
    <t>642944121</t>
  </si>
  <si>
    <t>Osazení ocelových dveřních zárubní lisovaných nebo z úhelníků dodatečně s vybetonováním prahu, plochy do 2,5 m2</t>
  </si>
  <si>
    <t>-147073209</t>
  </si>
  <si>
    <t>https://podminky.urs.cz/item/CS_URS_2024_01/642944121</t>
  </si>
  <si>
    <t>50</t>
  </si>
  <si>
    <t>55331437</t>
  </si>
  <si>
    <t>zárubeň jednokřídlá ocelová pro dodatečnou montáž tl stěny 110-150mm rozměru 800/1970, 2100mm</t>
  </si>
  <si>
    <t>-328504419</t>
  </si>
  <si>
    <t>51</t>
  </si>
  <si>
    <t>916231213</t>
  </si>
  <si>
    <t>Osazení chodníkového obrubníku betonového se zřízením lože, s vyplněním a zatřením spár cementovou maltou stojatého s boční opěrou z betonu prostého, do lože z betonu prostého</t>
  </si>
  <si>
    <t>3271643</t>
  </si>
  <si>
    <t>https://podminky.urs.cz/item/CS_URS_2024_01/916231213</t>
  </si>
  <si>
    <t>2,5+2,3+6,2+4,485</t>
  </si>
  <si>
    <t>52</t>
  </si>
  <si>
    <t>59217017</t>
  </si>
  <si>
    <t>obrubník betonový chodníkový 1000x100x250mm</t>
  </si>
  <si>
    <t>-900073085</t>
  </si>
  <si>
    <t>15,485*1,02 'Přepočtené koeficientem množství</t>
  </si>
  <si>
    <t>53</t>
  </si>
  <si>
    <t>916231293</t>
  </si>
  <si>
    <t>Osazení chodníkového obrubníku betonového se zřízením lože, s vyplněním a zatřením spár cementovou maltou Příplatek k cenám za osazení obloukového obrubníku</t>
  </si>
  <si>
    <t>1143135806</t>
  </si>
  <si>
    <t>https://podminky.urs.cz/item/CS_URS_2024_01/916231293</t>
  </si>
  <si>
    <t>54</t>
  </si>
  <si>
    <t>941111121</t>
  </si>
  <si>
    <t>Lešení řadové trubkové lehké pracovní s podlahami s provozním zatížením tř. 3 do 200 kg/m2 šířky tř. W09 od 0,9 do 1,2 m, výšky výšky do 10 m montáž</t>
  </si>
  <si>
    <t>-2056107074</t>
  </si>
  <si>
    <t>https://podminky.urs.cz/item/CS_URS_2024_01/941111121</t>
  </si>
  <si>
    <t>(2,565+1,2+4,34+1,2+2,565)*7,16</t>
  </si>
  <si>
    <t>55</t>
  </si>
  <si>
    <t>941111221</t>
  </si>
  <si>
    <t>Lešení řadové trubkové lehké pracovní s podlahami s provozním zatížením tř. 3 do 200 kg/m2 šířky tř. W09 od 0,9 do 1,2 m, výšky výšky do 10 m příplatek k ceně za každý den použití</t>
  </si>
  <si>
    <t>1858114197</t>
  </si>
  <si>
    <t>https://podminky.urs.cz/item/CS_URS_2024_01/941111221</t>
  </si>
  <si>
    <t>84,989*60 'Přepočtené koeficientem množství</t>
  </si>
  <si>
    <t>56</t>
  </si>
  <si>
    <t>941111312</t>
  </si>
  <si>
    <t>Odborná prohlídka lešení řadového trubkového lehkého pracovního s podlahami s provozním zatížením tř. 3 do 200 kg/m2 šířky tř. W06 až W12 od 0,6 m do 1,5 m výšky do 25 m, celkové plochy do 500 m2 zakrytého sítí</t>
  </si>
  <si>
    <t>336583169</t>
  </si>
  <si>
    <t>https://podminky.urs.cz/item/CS_URS_2024_01/941111312</t>
  </si>
  <si>
    <t>57</t>
  </si>
  <si>
    <t>941111821</t>
  </si>
  <si>
    <t>Lešení řadové trubkové lehké pracovní s podlahami s provozním zatížením tř. 3 do 200 kg/m2 šířky tř. W09 od 0,9 do 1,2 m, výšky výšky do 10 m demontáž</t>
  </si>
  <si>
    <t>-613485920</t>
  </si>
  <si>
    <t>https://podminky.urs.cz/item/CS_URS_2024_01/941111821</t>
  </si>
  <si>
    <t>58</t>
  </si>
  <si>
    <t>943211111</t>
  </si>
  <si>
    <t>Lešení prostorové rámové lehké pracovní s podlahami s provozním zatížením tř. 3 do 200 kg/m2 výšky do 10 m montáž</t>
  </si>
  <si>
    <t>-29355349</t>
  </si>
  <si>
    <t>https://podminky.urs.cz/item/CS_URS_2024_01/943211111</t>
  </si>
  <si>
    <t>"výtahová šachta" 2,06*1,94*8,0</t>
  </si>
  <si>
    <t>59</t>
  </si>
  <si>
    <t>943211119</t>
  </si>
  <si>
    <t>Lešení prostorové rámové lehké pracovní s podlahami Příplatek k cenám za půdorysnou plochu do 6 m2</t>
  </si>
  <si>
    <t>-1256297322</t>
  </si>
  <si>
    <t>https://podminky.urs.cz/item/CS_URS_2024_01/943211119</t>
  </si>
  <si>
    <t>60</t>
  </si>
  <si>
    <t>943211211</t>
  </si>
  <si>
    <t>Lešení prostorové rámové lehké pracovní s podlahami s provozním zatížením tř. 3 do 200 kg/m2 výšky do 10 m příplatek k ceně za každý den použití</t>
  </si>
  <si>
    <t>153182357</t>
  </si>
  <si>
    <t>https://podminky.urs.cz/item/CS_URS_2024_01/943211211</t>
  </si>
  <si>
    <t>31,971*30 'Přepočtené koeficientem množství</t>
  </si>
  <si>
    <t>61</t>
  </si>
  <si>
    <t>943211811</t>
  </si>
  <si>
    <t>Lešení prostorové rámové lehké pracovní s podlahami s provozním zatížením tř. 3 do 200 kg/m2 výšky do 10 m demontáž</t>
  </si>
  <si>
    <t>-1343253526</t>
  </si>
  <si>
    <t>https://podminky.urs.cz/item/CS_URS_2024_01/943211811</t>
  </si>
  <si>
    <t>62</t>
  </si>
  <si>
    <t>944511111</t>
  </si>
  <si>
    <t>Síť ochranná zavěšená na konstrukci lešení z textilie z umělých vláken montáž</t>
  </si>
  <si>
    <t>-410692696</t>
  </si>
  <si>
    <t>https://podminky.urs.cz/item/CS_URS_2024_01/944511111</t>
  </si>
  <si>
    <t>63</t>
  </si>
  <si>
    <t>944511211</t>
  </si>
  <si>
    <t>Síť ochranná zavěšená na konstrukci lešení z textilie z umělých vláken příplatek k ceně za každý den použití</t>
  </si>
  <si>
    <t>1810854251</t>
  </si>
  <si>
    <t>https://podminky.urs.cz/item/CS_URS_2024_01/944511211</t>
  </si>
  <si>
    <t>84,98*60 'Přepočtené koeficientem množství</t>
  </si>
  <si>
    <t>64</t>
  </si>
  <si>
    <t>944511811</t>
  </si>
  <si>
    <t>Síť ochranná zavěšená na konstrukci lešení z textilie z umělých vláken demontáž</t>
  </si>
  <si>
    <t>2060907510</t>
  </si>
  <si>
    <t>https://podminky.urs.cz/item/CS_URS_2024_01/944511811</t>
  </si>
  <si>
    <t>65</t>
  </si>
  <si>
    <t>949101111</t>
  </si>
  <si>
    <t>Lešení pomocné pracovní pro objekty pozemních staveb pro zatížení do 150 kg/m2, o výšce lešeňové podlahy do 1,9 m</t>
  </si>
  <si>
    <t>86331339</t>
  </si>
  <si>
    <t>https://podminky.urs.cz/item/CS_URS_2024_01/949101111</t>
  </si>
  <si>
    <t>"strojovna" 1,5*2,36</t>
  </si>
  <si>
    <t>66</t>
  </si>
  <si>
    <t>952901111</t>
  </si>
  <si>
    <t>Vyčištění budov nebo objektů před předáním do užívání budov bytové nebo občanské výstavby, světlé výšky podlaží do 4 m</t>
  </si>
  <si>
    <t>1731250494</t>
  </si>
  <si>
    <t>https://podminky.urs.cz/item/CS_URS_2024_01/952901111</t>
  </si>
  <si>
    <t>67</t>
  </si>
  <si>
    <t>952901114</t>
  </si>
  <si>
    <t>Vyčištění budov nebo objektů před předáním do užívání budov bytové nebo občanské výstavby, světlé výšky podlaží přes 4 m</t>
  </si>
  <si>
    <t>63796921</t>
  </si>
  <si>
    <t>https://podminky.urs.cz/item/CS_URS_2024_01/952901114</t>
  </si>
  <si>
    <t>"výtahová šachta" 2,06*1,94</t>
  </si>
  <si>
    <t>68</t>
  </si>
  <si>
    <t>953241211</t>
  </si>
  <si>
    <t>Osazení smykových trnů do dilatačních spár jednoduchých pro nižší zatížení z nerezové nebo pozinkované oceli s pouzdrem z nerezové oceli nebo plastu, průměr 20 mm</t>
  </si>
  <si>
    <t>838325405</t>
  </si>
  <si>
    <t>https://podminky.urs.cz/item/CS_URS_2024_01/953241211</t>
  </si>
  <si>
    <t>69</t>
  </si>
  <si>
    <t>54879272</t>
  </si>
  <si>
    <t>trn pro přenos smykové síly u dilatačních spár pro nižší zatížení nerez s nerezovým kombinovaným pouzdrem D 20mm</t>
  </si>
  <si>
    <t>1070693556</t>
  </si>
  <si>
    <t>70</t>
  </si>
  <si>
    <t>953943211</t>
  </si>
  <si>
    <t>Osazování drobných kovových předmětů kotvených do stěny hasicího přístroje</t>
  </si>
  <si>
    <t>1648335625</t>
  </si>
  <si>
    <t>https://podminky.urs.cz/item/CS_URS_2024_01/953943211</t>
  </si>
  <si>
    <t>"strojovna" 1</t>
  </si>
  <si>
    <t>71</t>
  </si>
  <si>
    <t>44932114</t>
  </si>
  <si>
    <t>přístroj hasicí ruční práškový PG 6 LE</t>
  </si>
  <si>
    <t>-1450844061</t>
  </si>
  <si>
    <t>998</t>
  </si>
  <si>
    <t>Přesun hmot</t>
  </si>
  <si>
    <t>72</t>
  </si>
  <si>
    <t>998011002</t>
  </si>
  <si>
    <t>Přesun hmot pro budovy občanské výstavby, bydlení, výrobu a služby s nosnou svislou konstrukcí zděnou z cihel, tvárnic nebo kamene vodorovná dopravní vzdálenost do 100 m základní pro budovy výšky přes 6 do 12 m</t>
  </si>
  <si>
    <t>-718209295</t>
  </si>
  <si>
    <t>https://podminky.urs.cz/item/CS_URS_2024_01/998011002</t>
  </si>
  <si>
    <t>PSV</t>
  </si>
  <si>
    <t>Práce a dodávky PSV</t>
  </si>
  <si>
    <t>711</t>
  </si>
  <si>
    <t>Izolace proti vodě, vlhkosti a plynům</t>
  </si>
  <si>
    <t>73</t>
  </si>
  <si>
    <t>711111001</t>
  </si>
  <si>
    <t>Provedení izolace proti zemní vlhkosti natěradly a tmely za studena na ploše vodorovné V nátěrem penetračním</t>
  </si>
  <si>
    <t>1678637496</t>
  </si>
  <si>
    <t>https://podminky.urs.cz/item/CS_URS_2024_01/711111001</t>
  </si>
  <si>
    <t>"výtahová šachta" 2,71*2,84</t>
  </si>
  <si>
    <t>"strojovna" 1,65*2,56</t>
  </si>
  <si>
    <t>74</t>
  </si>
  <si>
    <t>11163150</t>
  </si>
  <si>
    <t>lak penetrační asfaltový</t>
  </si>
  <si>
    <t>-42658080</t>
  </si>
  <si>
    <t>11,92*0,0003 'Přepočtené koeficientem množství</t>
  </si>
  <si>
    <t>75</t>
  </si>
  <si>
    <t>711112001</t>
  </si>
  <si>
    <t>Provedení izolace proti zemní vlhkosti natěradly a tmely za studena na ploše svislé S nátěrem penetračním</t>
  </si>
  <si>
    <t>-589882709</t>
  </si>
  <si>
    <t>https://podminky.urs.cz/item/CS_URS_2024_01/711112001</t>
  </si>
  <si>
    <t>"výtahová šachta" (2*2,71+2*2,84)*1,3</t>
  </si>
  <si>
    <t>"strojovna" (2,56+1,65)*0,5</t>
  </si>
  <si>
    <t>76</t>
  </si>
  <si>
    <t>-1256727218</t>
  </si>
  <si>
    <t>16,535*0,00034 'Přepočtené koeficientem množství</t>
  </si>
  <si>
    <t>77</t>
  </si>
  <si>
    <t>711141559</t>
  </si>
  <si>
    <t>Provedení izolace proti zemní vlhkosti pásy přitavením NAIP na ploše vodorovné V</t>
  </si>
  <si>
    <t>-1973447893</t>
  </si>
  <si>
    <t>https://podminky.urs.cz/item/CS_URS_2024_01/711141559</t>
  </si>
  <si>
    <t>78</t>
  </si>
  <si>
    <t>62853004</t>
  </si>
  <si>
    <t>pás asfaltový natavitelný modifikovaný SBS s vložkou ze skleněné tkaniny a spalitelnou PE fólií nebo jemnozrnným minerálním posypem na horním povrchu tl 4,0mm</t>
  </si>
  <si>
    <t>-1180084727</t>
  </si>
  <si>
    <t>11,92*1,1655 'Přepočtené koeficientem množství</t>
  </si>
  <si>
    <t>79</t>
  </si>
  <si>
    <t>711142559</t>
  </si>
  <si>
    <t>Provedení izolace proti zemní vlhkosti pásy přitavením NAIP na ploše svislé S</t>
  </si>
  <si>
    <t>-592785117</t>
  </si>
  <si>
    <t>https://podminky.urs.cz/item/CS_URS_2024_01/711142559</t>
  </si>
  <si>
    <t>80</t>
  </si>
  <si>
    <t>1389129608</t>
  </si>
  <si>
    <t>16,535*1,221 'Přepočtené koeficientem množství</t>
  </si>
  <si>
    <t>81</t>
  </si>
  <si>
    <t>711161273</t>
  </si>
  <si>
    <t>Provedení izolace proti zemní vlhkosti nopovou fólií na ploše svislé S z nopové fólie</t>
  </si>
  <si>
    <t>-686223734</t>
  </si>
  <si>
    <t>https://podminky.urs.cz/item/CS_URS_2024_01/711161273</t>
  </si>
  <si>
    <t>"výtahová šachta" (2,81+3,04+2,81)*1,4</t>
  </si>
  <si>
    <t>"strojovna" (2,66+1,65)*1,2</t>
  </si>
  <si>
    <t>82</t>
  </si>
  <si>
    <t>28323005</t>
  </si>
  <si>
    <t>fólie profilovaná (nopová) drenážní HDPE s výškou nopů 8mm</t>
  </si>
  <si>
    <t>-1551832339</t>
  </si>
  <si>
    <t>17,296*1,221 'Přepočtené koeficientem množství</t>
  </si>
  <si>
    <t>83</t>
  </si>
  <si>
    <t>998711102</t>
  </si>
  <si>
    <t>Přesun hmot pro izolace proti vodě, vlhkosti a plynům stanovený z hmotnosti přesunovaného materiálu vodorovná dopravní vzdálenost do 50 m základní v objektech výšky přes 6 do 12 m</t>
  </si>
  <si>
    <t>1007034532</t>
  </si>
  <si>
    <t>https://podminky.urs.cz/item/CS_URS_2024_01/998711102</t>
  </si>
  <si>
    <t>712</t>
  </si>
  <si>
    <t>Povlakové krytiny</t>
  </si>
  <si>
    <t>84</t>
  </si>
  <si>
    <t>712363404</t>
  </si>
  <si>
    <t>Provedení povlakové krytiny střech plochých do 10° z mechanicky kotvených hydroizolačních fólií včetně položení fólie a horkovzdušného svaření tl. tepelné izolace do 100 mm budovy výšky do 18 m, kotvené do betonu vnitřní pole</t>
  </si>
  <si>
    <t>1330606046</t>
  </si>
  <si>
    <t>https://podminky.urs.cz/item/CS_URS_2024_01/712363404</t>
  </si>
  <si>
    <t>"výtahová šachta" 2*2,56*2,44</t>
  </si>
  <si>
    <t>85</t>
  </si>
  <si>
    <t>28322000</t>
  </si>
  <si>
    <t>fólie hydroizolační střešní mPVC mechanicky kotvená šedá tl 2,0mm</t>
  </si>
  <si>
    <t>-2032581072</t>
  </si>
  <si>
    <t>12,493*1,1655 'Přepočtené koeficientem množství</t>
  </si>
  <si>
    <t>86</t>
  </si>
  <si>
    <t>712363411</t>
  </si>
  <si>
    <t>Provedení povlakové krytiny střech plochých do 10° z mechanicky kotvených hydroizolačních fólií včetně položení fólie a horkovzdušného svaření tl. tepelné izolace do 100 mm budovy výšky do 18 m, kotvené do trapézového plechu nebo do dřeva vnitřní pole</t>
  </si>
  <si>
    <t>-1737108737</t>
  </si>
  <si>
    <t>https://podminky.urs.cz/item/CS_URS_2024_01/712363411</t>
  </si>
  <si>
    <t>"strojovna" 2*1,9*2,56</t>
  </si>
  <si>
    <t>87</t>
  </si>
  <si>
    <t>-363356732</t>
  </si>
  <si>
    <t>9,728*1,1655 'Přepočtené koeficientem množství</t>
  </si>
  <si>
    <t>88</t>
  </si>
  <si>
    <t>998712102</t>
  </si>
  <si>
    <t>Přesun hmot pro povlakové krytiny stanovený z hmotnosti přesunovaného materiálu vodorovná dopravní vzdálenost do 50 m základní v objektech výšky přes 6 do 12 m</t>
  </si>
  <si>
    <t>182643865</t>
  </si>
  <si>
    <t>https://podminky.urs.cz/item/CS_URS_2024_01/998712102</t>
  </si>
  <si>
    <t>713</t>
  </si>
  <si>
    <t>Izolace tepelné</t>
  </si>
  <si>
    <t>89</t>
  </si>
  <si>
    <t>713123211</t>
  </si>
  <si>
    <t>Montáž tepelně izolačního systému základové desky z XPS desek na svislé ploše přilepených nízkoexpanzní (PUR) pěnou jednovrstvého tloušťky izolace do 100 mm</t>
  </si>
  <si>
    <t>-1953408339</t>
  </si>
  <si>
    <t>https://podminky.urs.cz/item/CS_URS_2024_01/713123211</t>
  </si>
  <si>
    <t>"výtahová šachta" (2,81+2,84+0,15)*1,27</t>
  </si>
  <si>
    <t>2,56*1,15</t>
  </si>
  <si>
    <t>90</t>
  </si>
  <si>
    <t>28376464</t>
  </si>
  <si>
    <t>deska XPS hrana polodrážková a hladký povrch 700kPA λ=0,035 tl 100mm</t>
  </si>
  <si>
    <t>441912785</t>
  </si>
  <si>
    <t>15,482*1,08 'Přepočtené koeficientem množství</t>
  </si>
  <si>
    <t>91</t>
  </si>
  <si>
    <t>713141151</t>
  </si>
  <si>
    <t>Montáž tepelné izolace střech plochých rohožemi, pásy, deskami, dílci, bloky (izolační materiál ve specifikaci) kladenými volně jednovrstvá</t>
  </si>
  <si>
    <t>1088774239</t>
  </si>
  <si>
    <t>https://podminky.urs.cz/item/CS_URS_2024_01/713141151</t>
  </si>
  <si>
    <t>"strojovna" 1,9*2,56</t>
  </si>
  <si>
    <t>92</t>
  </si>
  <si>
    <t>63148104</t>
  </si>
  <si>
    <t>deska tepelně izolační minerální univerzální λ=0,038-0,039 tl 100mm</t>
  </si>
  <si>
    <t>-1606529562</t>
  </si>
  <si>
    <t>11,11*1,05 'Přepočtené koeficientem množství</t>
  </si>
  <si>
    <t>93</t>
  </si>
  <si>
    <t>713141222</t>
  </si>
  <si>
    <t>Montáž tepelné izolace střech plochých mechanické přikotvení šrouby včetně dodávky šroubů, bez položení tepelné izolace tl. izolace do 100 mm do trapézového plechu nebo do dřeva</t>
  </si>
  <si>
    <t>1913367903</t>
  </si>
  <si>
    <t>https://podminky.urs.cz/item/CS_URS_2024_01/713141222</t>
  </si>
  <si>
    <t>94</t>
  </si>
  <si>
    <t>713141223</t>
  </si>
  <si>
    <t>Montáž tepelné izolace střech plochých mechanické přikotvení šrouby včetně dodávky šroubů, bez položení tepelné izolace tl. izolace do 100 mm do betonu</t>
  </si>
  <si>
    <t>76124093</t>
  </si>
  <si>
    <t>https://podminky.urs.cz/item/CS_URS_2024_01/713141223</t>
  </si>
  <si>
    <t>95</t>
  </si>
  <si>
    <t>998713102</t>
  </si>
  <si>
    <t>Přesun hmot pro izolace tepelné stanovený z hmotnosti přesunovaného materiálu vodorovná dopravní vzdálenost do 50 m s užitím mechanizace v objektech výšky přes 6 m do 12 m</t>
  </si>
  <si>
    <t>-766667344</t>
  </si>
  <si>
    <t>https://podminky.urs.cz/item/CS_URS_2024_01/998713102</t>
  </si>
  <si>
    <t>751</t>
  </si>
  <si>
    <t>Vzduchotechnika</t>
  </si>
  <si>
    <t>96</t>
  </si>
  <si>
    <t>751398021</t>
  </si>
  <si>
    <t>Montáž ostatních zařízení větrací mřížky stěnové, průřezu do 0,040 m2</t>
  </si>
  <si>
    <t>1367041760</t>
  </si>
  <si>
    <t>https://podminky.urs.cz/item/CS_URS_2024_01/751398021</t>
  </si>
  <si>
    <t>97</t>
  </si>
  <si>
    <t>42972304</t>
  </si>
  <si>
    <t>mřížka stěnová otevřená jednořadá kovová úhel lamel 0° 400x100mm</t>
  </si>
  <si>
    <t>81362769</t>
  </si>
  <si>
    <t>98</t>
  </si>
  <si>
    <t>42972301</t>
  </si>
  <si>
    <t>mřížka stěnová otevřená jednořadá kovová úhel lamel 0° 200x200mm</t>
  </si>
  <si>
    <t>-2058233640</t>
  </si>
  <si>
    <t>99</t>
  </si>
  <si>
    <t>998751101</t>
  </si>
  <si>
    <t>Přesun hmot pro vzduchotechniku stanovený z hmotnosti přesunovaného materiálu vodorovná dopravní vzdálenost do 100 m základní v objektech výšky do 12 m</t>
  </si>
  <si>
    <t>2097526269</t>
  </si>
  <si>
    <t>https://podminky.urs.cz/item/CS_URS_2024_01/998751101</t>
  </si>
  <si>
    <t>762</t>
  </si>
  <si>
    <t>Konstrukce tesařské</t>
  </si>
  <si>
    <t>100</t>
  </si>
  <si>
    <t>762810047</t>
  </si>
  <si>
    <t>Záklop stropů z dřevoštěpkových desek OSB šroubovaných na rošt na pero a drážku, tloušťky desky 25 mm</t>
  </si>
  <si>
    <t>598889125</t>
  </si>
  <si>
    <t>https://podminky.urs.cz/item/CS_URS_2024_01/762810047</t>
  </si>
  <si>
    <t>101</t>
  </si>
  <si>
    <t>998762102</t>
  </si>
  <si>
    <t>Přesun hmot pro konstrukce tesařské stanovený z hmotnosti přesunovaného materiálu vodorovná dopravní vzdálenost do 50 m základní v objektech výšky přes 6 do 12 m</t>
  </si>
  <si>
    <t>-892383992</t>
  </si>
  <si>
    <t>https://podminky.urs.cz/item/CS_URS_2024_01/998762102</t>
  </si>
  <si>
    <t>764</t>
  </si>
  <si>
    <t>Konstrukce klempířské</t>
  </si>
  <si>
    <t>102</t>
  </si>
  <si>
    <t>764242304</t>
  </si>
  <si>
    <t>Oplechování střešních prvků z titanzinkového lesklého válcovaného plechu štítu závětrnou lištou rš 330 mm</t>
  </si>
  <si>
    <t>142334516</t>
  </si>
  <si>
    <t>https://podminky.urs.cz/item/CS_URS_2024_01/764242304</t>
  </si>
  <si>
    <t>"výtahová šachta" 2*2,56</t>
  </si>
  <si>
    <t>"strojovna" 2,56</t>
  </si>
  <si>
    <t>103</t>
  </si>
  <si>
    <t>764242334</t>
  </si>
  <si>
    <t>Oplechování střešních prvků z titanzinkového lesklého válcovaného plechu okapu okapovým plechem střechy rovné rš 330 mm</t>
  </si>
  <si>
    <t>421430698</t>
  </si>
  <si>
    <t>https://podminky.urs.cz/item/CS_URS_2024_01/764242334</t>
  </si>
  <si>
    <t>"výtahová šachta" 2,44</t>
  </si>
  <si>
    <t>"strojovna" 1,9</t>
  </si>
  <si>
    <t>104</t>
  </si>
  <si>
    <t>764341304</t>
  </si>
  <si>
    <t>Lemování zdí z titanzinkového lesklého válcovaného plechu boční nebo horní rovných, střech s krytinou prejzovou nebo vlnitou rš 330 mm</t>
  </si>
  <si>
    <t>-2136218134</t>
  </si>
  <si>
    <t>https://podminky.urs.cz/item/CS_URS_2024_01/764341304</t>
  </si>
  <si>
    <t>"strojovna" 1,9+2,56</t>
  </si>
  <si>
    <t>105</t>
  </si>
  <si>
    <t>764541305</t>
  </si>
  <si>
    <t>Žlab podokapní z titanzinkového lesklého válcovaného plechu včetně háků a čel půlkruhový rš 330 mm</t>
  </si>
  <si>
    <t>-1649889458</t>
  </si>
  <si>
    <t>https://podminky.urs.cz/item/CS_URS_2024_01/764541305</t>
  </si>
  <si>
    <t>106</t>
  </si>
  <si>
    <t>764548323</t>
  </si>
  <si>
    <t>Svod z titanzinkového lesklého válcovaného plechu včetně objímek, kolen a odskoků kruhový, průměru 100 mm</t>
  </si>
  <si>
    <t>-141686743</t>
  </si>
  <si>
    <t>https://podminky.urs.cz/item/CS_URS_2024_01/764548323</t>
  </si>
  <si>
    <t>"výtahová šachta" 7,072</t>
  </si>
  <si>
    <t>"strojovna" 3,13</t>
  </si>
  <si>
    <t>107</t>
  </si>
  <si>
    <t>998764102</t>
  </si>
  <si>
    <t>Přesun hmot pro konstrukce klempířské stanovený z hmotnosti přesunovaného materiálu vodorovná dopravní vzdálenost do 50 m základní v objektech výšky přes 6 do 12 m</t>
  </si>
  <si>
    <t>691113768</t>
  </si>
  <si>
    <t>https://podminky.urs.cz/item/CS_URS_2024_01/998764102</t>
  </si>
  <si>
    <t>766</t>
  </si>
  <si>
    <t>Konstrukce truhlářské</t>
  </si>
  <si>
    <t>108</t>
  </si>
  <si>
    <t>766660001</t>
  </si>
  <si>
    <t>Montáž dveřních křídel dřevěných nebo plastových otevíravých do ocelové zárubně povrchově upravených jednokřídlových, šířky do 800 mm</t>
  </si>
  <si>
    <t>-1768307710</t>
  </si>
  <si>
    <t>https://podminky.urs.cz/item/CS_URS_2024_01/766660001</t>
  </si>
  <si>
    <t>109</t>
  </si>
  <si>
    <t>61162086</t>
  </si>
  <si>
    <t>dveře jednokřídlé dřevotřískové povrch laminátový plné 800x1970-2100mm</t>
  </si>
  <si>
    <t>1382475485</t>
  </si>
  <si>
    <t>110</t>
  </si>
  <si>
    <t>998766102</t>
  </si>
  <si>
    <t>Přesun hmot pro konstrukce truhlářské stanovený z hmotnosti přesunovaného materiálu vodorovná dopravní vzdálenost do 50 m základní v objektech výšky přes 6 do 12 m</t>
  </si>
  <si>
    <t>-766864370</t>
  </si>
  <si>
    <t>https://podminky.urs.cz/item/CS_URS_2024_01/998766102</t>
  </si>
  <si>
    <t>767</t>
  </si>
  <si>
    <t>Konstrukce zámečnické</t>
  </si>
  <si>
    <t>111</t>
  </si>
  <si>
    <t>767391112</t>
  </si>
  <si>
    <t>Montáž krytiny z tvarovaných plechů trapézových nebo vlnitých, uchycených šroubováním</t>
  </si>
  <si>
    <t>942723324</t>
  </si>
  <si>
    <t>https://podminky.urs.cz/item/CS_URS_2024_01/767391112</t>
  </si>
  <si>
    <t>112</t>
  </si>
  <si>
    <t>15484313</t>
  </si>
  <si>
    <t>plech trapézový 40/160 PES 25µm tl 1,00mm</t>
  </si>
  <si>
    <t>-2040417983</t>
  </si>
  <si>
    <t>4,864*1,133 'Přepočtené koeficientem množství</t>
  </si>
  <si>
    <t>113</t>
  </si>
  <si>
    <t>767427322</t>
  </si>
  <si>
    <t>Montáž fasádních kazetových obkladů včetně montáže a dodávky roštu nezatepleného kazety kladené vodorovně na dvousměrném roštu, kotveném do zdiva, C-kazety nebo lehčeného betonu šířky kazet přes 400 mm výšky budovy přes 6 do 12 m</t>
  </si>
  <si>
    <t>-366431640</t>
  </si>
  <si>
    <t>https://podminky.urs.cz/item/CS_URS_2024_01/767427322</t>
  </si>
  <si>
    <t>(2,565+2,44+2,565)*7,16</t>
  </si>
  <si>
    <t>1,9*3,13</t>
  </si>
  <si>
    <t>-1,18*2,25</t>
  </si>
  <si>
    <t>114</t>
  </si>
  <si>
    <t>19112064R</t>
  </si>
  <si>
    <t>kazeta fasádní tl plechu 1,0mm, šířky přes 300 do 500mm, délky 2000mm z TiZn plechu</t>
  </si>
  <si>
    <t>63018829</t>
  </si>
  <si>
    <t>55,371*1,08 'Přepočtené koeficientem množství</t>
  </si>
  <si>
    <t>115</t>
  </si>
  <si>
    <t>767640111</t>
  </si>
  <si>
    <t>Montáž dveří ocelových nebo hliníkových vchodových jednokřídlových bez nadsvětlíku</t>
  </si>
  <si>
    <t>2010147922</t>
  </si>
  <si>
    <t>https://podminky.urs.cz/item/CS_URS_2024_01/767640111</t>
  </si>
  <si>
    <t>116</t>
  </si>
  <si>
    <t>55341156</t>
  </si>
  <si>
    <t>dveře jednokřídlé ocelové vchodové 900x1970mm</t>
  </si>
  <si>
    <t>284051013</t>
  </si>
  <si>
    <t>117</t>
  </si>
  <si>
    <t>767642213</t>
  </si>
  <si>
    <t>Montáž automatických dveří posuvných, výšky přes 2200 do 3000 mm teleskopických, šířky přes 2500 do 3500 mm</t>
  </si>
  <si>
    <t>78247401</t>
  </si>
  <si>
    <t>https://podminky.urs.cz/item/CS_URS_2024_01/767642213</t>
  </si>
  <si>
    <t>118</t>
  </si>
  <si>
    <t>55329120R</t>
  </si>
  <si>
    <t>dveře automatické vnitřní teleskopické, rám Al profily 25mm, zasklení bezpečnostní, 4 křídlé 3500x2200mm</t>
  </si>
  <si>
    <t>652961773</t>
  </si>
  <si>
    <t>119</t>
  </si>
  <si>
    <t>767861011</t>
  </si>
  <si>
    <t>Montáž vnitřních kovových žebříků přímých délky přes 2 do 5 m, ukotvených do betonu</t>
  </si>
  <si>
    <t>-110556562</t>
  </si>
  <si>
    <t>https://podminky.urs.cz/item/CS_URS_2024_01/767861011</t>
  </si>
  <si>
    <t>120</t>
  </si>
  <si>
    <t>44983025</t>
  </si>
  <si>
    <t>žebřík výstupový jednoduchý přímý z pozinkované oceli dl 4m</t>
  </si>
  <si>
    <t>-661865666</t>
  </si>
  <si>
    <t>121</t>
  </si>
  <si>
    <t>998767102</t>
  </si>
  <si>
    <t>Přesun hmot pro zámečnické konstrukce stanovený z hmotnosti přesunovaného materiálu vodorovná dopravní vzdálenost do 50 m základní v objektech výšky přes 6 do 12 m</t>
  </si>
  <si>
    <t>2107406855</t>
  </si>
  <si>
    <t>https://podminky.urs.cz/item/CS_URS_2024_01/998767102</t>
  </si>
  <si>
    <t>783</t>
  </si>
  <si>
    <t>Dokončovací práce - nátěry</t>
  </si>
  <si>
    <t>122</t>
  </si>
  <si>
    <t>783901453</t>
  </si>
  <si>
    <t>Příprava podkladu betonových podlah před provedením nátěru vysátím</t>
  </si>
  <si>
    <t>-975575906</t>
  </si>
  <si>
    <t>https://podminky.urs.cz/item/CS_URS_2024_01/783901453</t>
  </si>
  <si>
    <t>123</t>
  </si>
  <si>
    <t>783933161</t>
  </si>
  <si>
    <t>Penetrační nátěr betonových podlah pórovitých ( např. z cihelné dlažby, betonu apod.) epoxidový</t>
  </si>
  <si>
    <t>906753859</t>
  </si>
  <si>
    <t>https://podminky.urs.cz/item/CS_URS_2024_01/783933161</t>
  </si>
  <si>
    <t>124</t>
  </si>
  <si>
    <t>783937163</t>
  </si>
  <si>
    <t>Krycí (uzavírací) nátěr betonových podlah dvojnásobný epoxidový rozpouštědlový</t>
  </si>
  <si>
    <t>2070958843</t>
  </si>
  <si>
    <t>https://podminky.urs.cz/item/CS_URS_2024_01/783937163</t>
  </si>
  <si>
    <t>(2,06+2,06+1,94+1,94)*0,1</t>
  </si>
  <si>
    <t>(1,5+1,5+2,36+2,36)*0,1</t>
  </si>
  <si>
    <t>784</t>
  </si>
  <si>
    <t>Dokončovací práce - malby a tapety</t>
  </si>
  <si>
    <t>125</t>
  </si>
  <si>
    <t>784181121</t>
  </si>
  <si>
    <t>Penetrace podkladu jednonásobná hloubková akrylátová bezbarvá v místnostech výšky do 3,80 m</t>
  </si>
  <si>
    <t>1770564421</t>
  </si>
  <si>
    <t>https://podminky.urs.cz/item/CS_URS_2024_01/784181121</t>
  </si>
  <si>
    <t>126</t>
  </si>
  <si>
    <t>784221101</t>
  </si>
  <si>
    <t>Malby z malířských směsí otěruvzdorných za sucha dvojnásobné, bílé za sucha otěruvzdorné dobře v místnostech výšky do 3,80 m</t>
  </si>
  <si>
    <t>-619536297</t>
  </si>
  <si>
    <t>https://podminky.urs.cz/item/CS_URS_2024_01/784221101</t>
  </si>
  <si>
    <t>"atomatic. dveře" 2*2*(2,7+3,0+2,7)*0,2</t>
  </si>
  <si>
    <t>"dveře vnitřní" 2*(2,02+0,9+2,02)*0,2</t>
  </si>
  <si>
    <t>Práce a dodávky M</t>
  </si>
  <si>
    <t>33-M</t>
  </si>
  <si>
    <t>Montáže dopr.zaříz.,sklad. zař. a váh</t>
  </si>
  <si>
    <t>127</t>
  </si>
  <si>
    <t>33-R001</t>
  </si>
  <si>
    <t>Dodávka a montáž výtahu dle specifikace</t>
  </si>
  <si>
    <t>kpl</t>
  </si>
  <si>
    <t>1555911291</t>
  </si>
  <si>
    <t>0.03 - Instalace</t>
  </si>
  <si>
    <t xml:space="preserve">    8 - Trubní vedení</t>
  </si>
  <si>
    <t xml:space="preserve">    741 - Elektroinstalace - silnoproud</t>
  </si>
  <si>
    <t xml:space="preserve">    742 - Elektroinstalace - slaboproud</t>
  </si>
  <si>
    <t>Trubní vedení</t>
  </si>
  <si>
    <t>8-R001</t>
  </si>
  <si>
    <t xml:space="preserve">Venkovní kanaliace </t>
  </si>
  <si>
    <t>1658169007</t>
  </si>
  <si>
    <t>741</t>
  </si>
  <si>
    <t>Elektroinstalace - silnoproud</t>
  </si>
  <si>
    <t>741-R001</t>
  </si>
  <si>
    <t>Silnoproud</t>
  </si>
  <si>
    <t>1432938958</t>
  </si>
  <si>
    <t>kabel 4x10 Cu vedený v rastrovém stropu - délka 25m</t>
  </si>
  <si>
    <t>rozvaděč 1ks</t>
  </si>
  <si>
    <t>uzamykatelný 4-pólový hlavní vypínač 1ks</t>
  </si>
  <si>
    <t>jističem typu 3f/C popř. 3f/D. 1ks</t>
  </si>
  <si>
    <t xml:space="preserve">světlo na schody do podhledu  9ks</t>
  </si>
  <si>
    <t xml:space="preserve">prodloužení stávajících přívodů + kabeláž  4ks</t>
  </si>
  <si>
    <t>demontáž stávajících světel 4ks</t>
  </si>
  <si>
    <t>světlo nad dveře výtahu a strojovny - nerezové venkovní s pohyb čidlem 3ks</t>
  </si>
  <si>
    <t xml:space="preserve">světlo do strojovny  1ks</t>
  </si>
  <si>
    <t>zasuvka 2ks</t>
  </si>
  <si>
    <t xml:space="preserve">ventilátor do strojovny  1ks</t>
  </si>
  <si>
    <t>ventilátor do šachty 1ks</t>
  </si>
  <si>
    <t>přímotop 1000W do strojovny 1ks</t>
  </si>
  <si>
    <t>přímotop 1000W do šachty 1ks</t>
  </si>
  <si>
    <t>kabeláž, jištění 1ks</t>
  </si>
  <si>
    <t>742</t>
  </si>
  <si>
    <t>Elektroinstalace - slaboproud</t>
  </si>
  <si>
    <t>742-R001</t>
  </si>
  <si>
    <t xml:space="preserve">Slaboproud </t>
  </si>
  <si>
    <t>2028578475</t>
  </si>
  <si>
    <t>modul pro připojení dveří 2ks</t>
  </si>
  <si>
    <t>programování modulu 2ks</t>
  </si>
  <si>
    <t>propojení na ústřednu 2ks</t>
  </si>
  <si>
    <t>revize, testy 2ks</t>
  </si>
  <si>
    <t>VON - Vedlejší rozpočtové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</si>
  <si>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</si>
  <si>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</si>
  <si>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</si>
  <si>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</si>
  <si>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VRN9 - Ostatní náklady</t>
  </si>
  <si>
    <t>VRN</t>
  </si>
  <si>
    <t>VRN1</t>
  </si>
  <si>
    <t>Průzkumné, geodetické a projektové práce</t>
  </si>
  <si>
    <t>012002000</t>
  </si>
  <si>
    <t>Geodetické práce</t>
  </si>
  <si>
    <t>…</t>
  </si>
  <si>
    <t>1024</t>
  </si>
  <si>
    <t>-990637563</t>
  </si>
  <si>
    <t>https://podminky.urs.cz/item/CS_URS_2024_01/012002000</t>
  </si>
  <si>
    <t>VRN3</t>
  </si>
  <si>
    <t>Zařízení staveniště</t>
  </si>
  <si>
    <t>030001000</t>
  </si>
  <si>
    <t>1344638598</t>
  </si>
  <si>
    <t>https://podminky.urs.cz/item/CS_URS_2024_01/030001000</t>
  </si>
  <si>
    <t>VRN4</t>
  </si>
  <si>
    <t>Inženýrská činnost</t>
  </si>
  <si>
    <t>040001000</t>
  </si>
  <si>
    <t>424800284</t>
  </si>
  <si>
    <t>https://podminky.urs.cz/item/CS_URS_2024_01/040001000</t>
  </si>
  <si>
    <t>VRN9</t>
  </si>
  <si>
    <t>Ostatní náklady</t>
  </si>
  <si>
    <t>090001000</t>
  </si>
  <si>
    <t>1074172960</t>
  </si>
  <si>
    <t>https://podminky.urs.cz/item/CS_URS_2024_01/090001000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</si>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</sst>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0" fillId="0" borderId="0" applyNumberFormat="0" applyFill="0" applyBorder="0" applyAlignment="0" applyProtection="0"/>
  </cellStyleXfs>
  <cellXfs count="36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23" fillId="2" borderId="20" xfId="0" applyFont="1" applyFill="1" applyBorder="1" applyAlignment="1" applyProtection="1">
      <alignment horizontal="left" vertical="center"/>
      <protection locked="0"/>
    </xf>
    <xf numFmtId="0" fontId="23" fillId="0" borderId="21" xfId="0" applyFont="1" applyBorder="1" applyAlignment="1" applyProtection="1">
      <alignment horizontal="center" vertical="center"/>
    </xf>
    <xf numFmtId="166" fontId="23" fillId="0" borderId="21" xfId="0" applyNumberFormat="1" applyFont="1" applyBorder="1" applyAlignment="1" applyProtection="1">
      <alignment vertical="center"/>
    </xf>
    <xf numFmtId="166" fontId="23" fillId="0" borderId="22" xfId="0" applyNumberFormat="1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41" fillId="0" borderId="29" xfId="0" applyFont="1" applyBorder="1" applyAlignment="1">
      <alignment horizontal="left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horizontal="left" vertical="center" wrapText="1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2" fillId="0" borderId="1" xfId="0" applyFont="1" applyFill="1" applyBorder="1" applyAlignment="1">
      <alignment horizontal="left" vertical="center"/>
    </xf>
    <xf numFmtId="0" fontId="42" fillId="0" borderId="1" xfId="0" applyFont="1" applyFill="1" applyBorder="1" applyAlignment="1">
      <alignment horizontal="center" vertical="center"/>
    </xf>
    <xf numFmtId="0" fontId="39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5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42" fillId="0" borderId="1" xfId="0" applyFont="1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48" fillId="0" borderId="27" xfId="0" applyFont="1" applyBorder="1" applyAlignment="1" applyProtection="1">
      <alignment horizontal="left" vertical="center"/>
    </xf>
    <xf numFmtId="0" fontId="49" fillId="0" borderId="1" xfId="0" applyFont="1" applyBorder="1" applyAlignment="1" applyProtection="1">
      <alignment vertical="top"/>
    </xf>
    <xf numFmtId="0" fontId="49" fillId="0" borderId="1" xfId="0" applyFont="1" applyBorder="1" applyAlignment="1" applyProtection="1">
      <alignment horizontal="left" vertical="center"/>
    </xf>
    <xf numFmtId="0" fontId="49" fillId="0" borderId="1" xfId="0" applyFont="1" applyBorder="1" applyAlignment="1" applyProtection="1">
      <alignment horizontal="center" vertical="center"/>
    </xf>
    <xf numFmtId="49" fontId="49" fillId="0" borderId="1" xfId="0" applyNumberFormat="1" applyFont="1" applyBorder="1" applyAlignment="1" applyProtection="1">
      <alignment horizontal="left" vertical="center"/>
    </xf>
    <xf numFmtId="0" fontId="48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5" fillId="0" borderId="29" xfId="0" applyFont="1" applyBorder="1" applyAlignment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13106134" TargetMode="External" /><Relationship Id="rId2" Type="http://schemas.openxmlformats.org/officeDocument/2006/relationships/hyperlink" Target="https://podminky.urs.cz/item/CS_URS_2024_01/113107311" TargetMode="External" /><Relationship Id="rId3" Type="http://schemas.openxmlformats.org/officeDocument/2006/relationships/hyperlink" Target="https://podminky.urs.cz/item/CS_URS_2024_01/113202111" TargetMode="External" /><Relationship Id="rId4" Type="http://schemas.openxmlformats.org/officeDocument/2006/relationships/hyperlink" Target="https://podminky.urs.cz/item/CS_URS_2024_01/962032111" TargetMode="External" /><Relationship Id="rId5" Type="http://schemas.openxmlformats.org/officeDocument/2006/relationships/hyperlink" Target="https://podminky.urs.cz/item/CS_URS_2024_01/962032112" TargetMode="External" /><Relationship Id="rId6" Type="http://schemas.openxmlformats.org/officeDocument/2006/relationships/hyperlink" Target="https://podminky.urs.cz/item/CS_URS_2024_01/968062245" TargetMode="External" /><Relationship Id="rId7" Type="http://schemas.openxmlformats.org/officeDocument/2006/relationships/hyperlink" Target="https://podminky.urs.cz/item/CS_URS_2024_01/968082032" TargetMode="External" /><Relationship Id="rId8" Type="http://schemas.openxmlformats.org/officeDocument/2006/relationships/hyperlink" Target="https://podminky.urs.cz/item/CS_URS_2024_01/997013112" TargetMode="External" /><Relationship Id="rId9" Type="http://schemas.openxmlformats.org/officeDocument/2006/relationships/hyperlink" Target="https://podminky.urs.cz/item/CS_URS_2024_01/997013501" TargetMode="External" /><Relationship Id="rId10" Type="http://schemas.openxmlformats.org/officeDocument/2006/relationships/hyperlink" Target="https://podminky.urs.cz/item/CS_URS_2024_01/997013509" TargetMode="External" /><Relationship Id="rId11" Type="http://schemas.openxmlformats.org/officeDocument/2006/relationships/hyperlink" Target="https://podminky.urs.cz/item/CS_URS_2024_01/997013631" TargetMode="External" /><Relationship Id="rId12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31251100" TargetMode="External" /><Relationship Id="rId2" Type="http://schemas.openxmlformats.org/officeDocument/2006/relationships/hyperlink" Target="https://podminky.urs.cz/item/CS_URS_2024_01/162751117" TargetMode="External" /><Relationship Id="rId3" Type="http://schemas.openxmlformats.org/officeDocument/2006/relationships/hyperlink" Target="https://podminky.urs.cz/item/CS_URS_2024_01/162751119" TargetMode="External" /><Relationship Id="rId4" Type="http://schemas.openxmlformats.org/officeDocument/2006/relationships/hyperlink" Target="https://podminky.urs.cz/item/CS_URS_2024_01/167151101" TargetMode="External" /><Relationship Id="rId5" Type="http://schemas.openxmlformats.org/officeDocument/2006/relationships/hyperlink" Target="https://podminky.urs.cz/item/CS_URS_2024_01/171201221" TargetMode="External" /><Relationship Id="rId6" Type="http://schemas.openxmlformats.org/officeDocument/2006/relationships/hyperlink" Target="https://podminky.urs.cz/item/CS_URS_2024_01/171251201" TargetMode="External" /><Relationship Id="rId7" Type="http://schemas.openxmlformats.org/officeDocument/2006/relationships/hyperlink" Target="https://podminky.urs.cz/item/CS_URS_2024_01/174151101" TargetMode="External" /><Relationship Id="rId8" Type="http://schemas.openxmlformats.org/officeDocument/2006/relationships/hyperlink" Target="https://podminky.urs.cz/item/CS_URS_2024_01/181951112" TargetMode="External" /><Relationship Id="rId9" Type="http://schemas.openxmlformats.org/officeDocument/2006/relationships/hyperlink" Target="https://podminky.urs.cz/item/CS_URS_2024_01/271542211" TargetMode="External" /><Relationship Id="rId10" Type="http://schemas.openxmlformats.org/officeDocument/2006/relationships/hyperlink" Target="https://podminky.urs.cz/item/CS_URS_2024_01/273313611" TargetMode="External" /><Relationship Id="rId11" Type="http://schemas.openxmlformats.org/officeDocument/2006/relationships/hyperlink" Target="https://podminky.urs.cz/item/CS_URS_2024_01/273321411" TargetMode="External" /><Relationship Id="rId12" Type="http://schemas.openxmlformats.org/officeDocument/2006/relationships/hyperlink" Target="https://podminky.urs.cz/item/CS_URS_2024_01/273351121" TargetMode="External" /><Relationship Id="rId13" Type="http://schemas.openxmlformats.org/officeDocument/2006/relationships/hyperlink" Target="https://podminky.urs.cz/item/CS_URS_2024_01/273351122" TargetMode="External" /><Relationship Id="rId14" Type="http://schemas.openxmlformats.org/officeDocument/2006/relationships/hyperlink" Target="https://podminky.urs.cz/item/CS_URS_2024_01/273362021" TargetMode="External" /><Relationship Id="rId15" Type="http://schemas.openxmlformats.org/officeDocument/2006/relationships/hyperlink" Target="https://podminky.urs.cz/item/CS_URS_2024_01/274321411" TargetMode="External" /><Relationship Id="rId16" Type="http://schemas.openxmlformats.org/officeDocument/2006/relationships/hyperlink" Target="https://podminky.urs.cz/item/CS_URS_2024_01/274351121" TargetMode="External" /><Relationship Id="rId17" Type="http://schemas.openxmlformats.org/officeDocument/2006/relationships/hyperlink" Target="https://podminky.urs.cz/item/CS_URS_2024_01/274351122" TargetMode="External" /><Relationship Id="rId18" Type="http://schemas.openxmlformats.org/officeDocument/2006/relationships/hyperlink" Target="https://podminky.urs.cz/item/CS_URS_2024_01/274362021" TargetMode="External" /><Relationship Id="rId19" Type="http://schemas.openxmlformats.org/officeDocument/2006/relationships/hyperlink" Target="https://podminky.urs.cz/item/CS_URS_2024_01/311238933" TargetMode="External" /><Relationship Id="rId20" Type="http://schemas.openxmlformats.org/officeDocument/2006/relationships/hyperlink" Target="https://podminky.urs.cz/item/CS_URS_2024_01/311238935" TargetMode="External" /><Relationship Id="rId21" Type="http://schemas.openxmlformats.org/officeDocument/2006/relationships/hyperlink" Target="https://podminky.urs.cz/item/CS_URS_2024_01/317168053" TargetMode="External" /><Relationship Id="rId22" Type="http://schemas.openxmlformats.org/officeDocument/2006/relationships/hyperlink" Target="https://podminky.urs.cz/item/CS_URS_2024_01/317234410" TargetMode="External" /><Relationship Id="rId23" Type="http://schemas.openxmlformats.org/officeDocument/2006/relationships/hyperlink" Target="https://podminky.urs.cz/item/CS_URS_2024_01/317941123" TargetMode="External" /><Relationship Id="rId24" Type="http://schemas.openxmlformats.org/officeDocument/2006/relationships/hyperlink" Target="https://podminky.urs.cz/item/CS_URS_2024_01/317944321" TargetMode="External" /><Relationship Id="rId25" Type="http://schemas.openxmlformats.org/officeDocument/2006/relationships/hyperlink" Target="https://podminky.urs.cz/item/CS_URS_2024_01/340231125" TargetMode="External" /><Relationship Id="rId26" Type="http://schemas.openxmlformats.org/officeDocument/2006/relationships/hyperlink" Target="https://podminky.urs.cz/item/CS_URS_2024_01/346244381" TargetMode="External" /><Relationship Id="rId27" Type="http://schemas.openxmlformats.org/officeDocument/2006/relationships/hyperlink" Target="https://podminky.urs.cz/item/CS_URS_2024_01/411321414" TargetMode="External" /><Relationship Id="rId28" Type="http://schemas.openxmlformats.org/officeDocument/2006/relationships/hyperlink" Target="https://podminky.urs.cz/item/CS_URS_2024_01/411351011" TargetMode="External" /><Relationship Id="rId29" Type="http://schemas.openxmlformats.org/officeDocument/2006/relationships/hyperlink" Target="https://podminky.urs.cz/item/CS_URS_2024_01/411351012" TargetMode="External" /><Relationship Id="rId30" Type="http://schemas.openxmlformats.org/officeDocument/2006/relationships/hyperlink" Target="https://podminky.urs.cz/item/CS_URS_2024_01/411354311" TargetMode="External" /><Relationship Id="rId31" Type="http://schemas.openxmlformats.org/officeDocument/2006/relationships/hyperlink" Target="https://podminky.urs.cz/item/CS_URS_2024_01/411354312" TargetMode="External" /><Relationship Id="rId32" Type="http://schemas.openxmlformats.org/officeDocument/2006/relationships/hyperlink" Target="https://podminky.urs.cz/item/CS_URS_2024_01/411361821" TargetMode="External" /><Relationship Id="rId33" Type="http://schemas.openxmlformats.org/officeDocument/2006/relationships/hyperlink" Target="https://podminky.urs.cz/item/CS_URS_2024_01/417321515" TargetMode="External" /><Relationship Id="rId34" Type="http://schemas.openxmlformats.org/officeDocument/2006/relationships/hyperlink" Target="https://podminky.urs.cz/item/CS_URS_2024_01/417351115" TargetMode="External" /><Relationship Id="rId35" Type="http://schemas.openxmlformats.org/officeDocument/2006/relationships/hyperlink" Target="https://podminky.urs.cz/item/CS_URS_2024_01/417351116" TargetMode="External" /><Relationship Id="rId36" Type="http://schemas.openxmlformats.org/officeDocument/2006/relationships/hyperlink" Target="https://podminky.urs.cz/item/CS_URS_2024_01/417361821" TargetMode="External" /><Relationship Id="rId37" Type="http://schemas.openxmlformats.org/officeDocument/2006/relationships/hyperlink" Target="https://podminky.urs.cz/item/CS_URS_2024_01/564831011" TargetMode="External" /><Relationship Id="rId38" Type="http://schemas.openxmlformats.org/officeDocument/2006/relationships/hyperlink" Target="https://podminky.urs.cz/item/CS_URS_2024_01/596211110" TargetMode="External" /><Relationship Id="rId39" Type="http://schemas.openxmlformats.org/officeDocument/2006/relationships/hyperlink" Target="https://podminky.urs.cz/item/CS_URS_2024_01/612321121" TargetMode="External" /><Relationship Id="rId40" Type="http://schemas.openxmlformats.org/officeDocument/2006/relationships/hyperlink" Target="https://podminky.urs.cz/item/CS_URS_2024_01/612321141" TargetMode="External" /><Relationship Id="rId41" Type="http://schemas.openxmlformats.org/officeDocument/2006/relationships/hyperlink" Target="https://podminky.urs.cz/item/CS_URS_2024_01/619995001" TargetMode="External" /><Relationship Id="rId42" Type="http://schemas.openxmlformats.org/officeDocument/2006/relationships/hyperlink" Target="https://podminky.urs.cz/item/CS_URS_2024_01/631311214" TargetMode="External" /><Relationship Id="rId43" Type="http://schemas.openxmlformats.org/officeDocument/2006/relationships/hyperlink" Target="https://podminky.urs.cz/item/CS_URS_2024_01/642942111" TargetMode="External" /><Relationship Id="rId44" Type="http://schemas.openxmlformats.org/officeDocument/2006/relationships/hyperlink" Target="https://podminky.urs.cz/item/CS_URS_2024_01/642944121" TargetMode="External" /><Relationship Id="rId45" Type="http://schemas.openxmlformats.org/officeDocument/2006/relationships/hyperlink" Target="https://podminky.urs.cz/item/CS_URS_2024_01/916231213" TargetMode="External" /><Relationship Id="rId46" Type="http://schemas.openxmlformats.org/officeDocument/2006/relationships/hyperlink" Target="https://podminky.urs.cz/item/CS_URS_2024_01/916231293" TargetMode="External" /><Relationship Id="rId47" Type="http://schemas.openxmlformats.org/officeDocument/2006/relationships/hyperlink" Target="https://podminky.urs.cz/item/CS_URS_2024_01/941111121" TargetMode="External" /><Relationship Id="rId48" Type="http://schemas.openxmlformats.org/officeDocument/2006/relationships/hyperlink" Target="https://podminky.urs.cz/item/CS_URS_2024_01/941111221" TargetMode="External" /><Relationship Id="rId49" Type="http://schemas.openxmlformats.org/officeDocument/2006/relationships/hyperlink" Target="https://podminky.urs.cz/item/CS_URS_2024_01/941111312" TargetMode="External" /><Relationship Id="rId50" Type="http://schemas.openxmlformats.org/officeDocument/2006/relationships/hyperlink" Target="https://podminky.urs.cz/item/CS_URS_2024_01/941111821" TargetMode="External" /><Relationship Id="rId51" Type="http://schemas.openxmlformats.org/officeDocument/2006/relationships/hyperlink" Target="https://podminky.urs.cz/item/CS_URS_2024_01/943211111" TargetMode="External" /><Relationship Id="rId52" Type="http://schemas.openxmlformats.org/officeDocument/2006/relationships/hyperlink" Target="https://podminky.urs.cz/item/CS_URS_2024_01/943211119" TargetMode="External" /><Relationship Id="rId53" Type="http://schemas.openxmlformats.org/officeDocument/2006/relationships/hyperlink" Target="https://podminky.urs.cz/item/CS_URS_2024_01/943211211" TargetMode="External" /><Relationship Id="rId54" Type="http://schemas.openxmlformats.org/officeDocument/2006/relationships/hyperlink" Target="https://podminky.urs.cz/item/CS_URS_2024_01/943211811" TargetMode="External" /><Relationship Id="rId55" Type="http://schemas.openxmlformats.org/officeDocument/2006/relationships/hyperlink" Target="https://podminky.urs.cz/item/CS_URS_2024_01/944511111" TargetMode="External" /><Relationship Id="rId56" Type="http://schemas.openxmlformats.org/officeDocument/2006/relationships/hyperlink" Target="https://podminky.urs.cz/item/CS_URS_2024_01/944511211" TargetMode="External" /><Relationship Id="rId57" Type="http://schemas.openxmlformats.org/officeDocument/2006/relationships/hyperlink" Target="https://podminky.urs.cz/item/CS_URS_2024_01/944511811" TargetMode="External" /><Relationship Id="rId58" Type="http://schemas.openxmlformats.org/officeDocument/2006/relationships/hyperlink" Target="https://podminky.urs.cz/item/CS_URS_2024_01/949101111" TargetMode="External" /><Relationship Id="rId59" Type="http://schemas.openxmlformats.org/officeDocument/2006/relationships/hyperlink" Target="https://podminky.urs.cz/item/CS_URS_2024_01/952901111" TargetMode="External" /><Relationship Id="rId60" Type="http://schemas.openxmlformats.org/officeDocument/2006/relationships/hyperlink" Target="https://podminky.urs.cz/item/CS_URS_2024_01/952901114" TargetMode="External" /><Relationship Id="rId61" Type="http://schemas.openxmlformats.org/officeDocument/2006/relationships/hyperlink" Target="https://podminky.urs.cz/item/CS_URS_2024_01/953241211" TargetMode="External" /><Relationship Id="rId62" Type="http://schemas.openxmlformats.org/officeDocument/2006/relationships/hyperlink" Target="https://podminky.urs.cz/item/CS_URS_2024_01/953943211" TargetMode="External" /><Relationship Id="rId63" Type="http://schemas.openxmlformats.org/officeDocument/2006/relationships/hyperlink" Target="https://podminky.urs.cz/item/CS_URS_2024_01/998011002" TargetMode="External" /><Relationship Id="rId64" Type="http://schemas.openxmlformats.org/officeDocument/2006/relationships/hyperlink" Target="https://podminky.urs.cz/item/CS_URS_2024_01/711111001" TargetMode="External" /><Relationship Id="rId65" Type="http://schemas.openxmlformats.org/officeDocument/2006/relationships/hyperlink" Target="https://podminky.urs.cz/item/CS_URS_2024_01/711112001" TargetMode="External" /><Relationship Id="rId66" Type="http://schemas.openxmlformats.org/officeDocument/2006/relationships/hyperlink" Target="https://podminky.urs.cz/item/CS_URS_2024_01/711141559" TargetMode="External" /><Relationship Id="rId67" Type="http://schemas.openxmlformats.org/officeDocument/2006/relationships/hyperlink" Target="https://podminky.urs.cz/item/CS_URS_2024_01/711142559" TargetMode="External" /><Relationship Id="rId68" Type="http://schemas.openxmlformats.org/officeDocument/2006/relationships/hyperlink" Target="https://podminky.urs.cz/item/CS_URS_2024_01/711161273" TargetMode="External" /><Relationship Id="rId69" Type="http://schemas.openxmlformats.org/officeDocument/2006/relationships/hyperlink" Target="https://podminky.urs.cz/item/CS_URS_2024_01/998711102" TargetMode="External" /><Relationship Id="rId70" Type="http://schemas.openxmlformats.org/officeDocument/2006/relationships/hyperlink" Target="https://podminky.urs.cz/item/CS_URS_2024_01/712363404" TargetMode="External" /><Relationship Id="rId71" Type="http://schemas.openxmlformats.org/officeDocument/2006/relationships/hyperlink" Target="https://podminky.urs.cz/item/CS_URS_2024_01/712363411" TargetMode="External" /><Relationship Id="rId72" Type="http://schemas.openxmlformats.org/officeDocument/2006/relationships/hyperlink" Target="https://podminky.urs.cz/item/CS_URS_2024_01/998712102" TargetMode="External" /><Relationship Id="rId73" Type="http://schemas.openxmlformats.org/officeDocument/2006/relationships/hyperlink" Target="https://podminky.urs.cz/item/CS_URS_2024_01/713123211" TargetMode="External" /><Relationship Id="rId74" Type="http://schemas.openxmlformats.org/officeDocument/2006/relationships/hyperlink" Target="https://podminky.urs.cz/item/CS_URS_2024_01/713141151" TargetMode="External" /><Relationship Id="rId75" Type="http://schemas.openxmlformats.org/officeDocument/2006/relationships/hyperlink" Target="https://podminky.urs.cz/item/CS_URS_2024_01/713141222" TargetMode="External" /><Relationship Id="rId76" Type="http://schemas.openxmlformats.org/officeDocument/2006/relationships/hyperlink" Target="https://podminky.urs.cz/item/CS_URS_2024_01/713141223" TargetMode="External" /><Relationship Id="rId77" Type="http://schemas.openxmlformats.org/officeDocument/2006/relationships/hyperlink" Target="https://podminky.urs.cz/item/CS_URS_2024_01/998713102" TargetMode="External" /><Relationship Id="rId78" Type="http://schemas.openxmlformats.org/officeDocument/2006/relationships/hyperlink" Target="https://podminky.urs.cz/item/CS_URS_2024_01/751398021" TargetMode="External" /><Relationship Id="rId79" Type="http://schemas.openxmlformats.org/officeDocument/2006/relationships/hyperlink" Target="https://podminky.urs.cz/item/CS_URS_2024_01/998751101" TargetMode="External" /><Relationship Id="rId80" Type="http://schemas.openxmlformats.org/officeDocument/2006/relationships/hyperlink" Target="https://podminky.urs.cz/item/CS_URS_2024_01/762810047" TargetMode="External" /><Relationship Id="rId81" Type="http://schemas.openxmlformats.org/officeDocument/2006/relationships/hyperlink" Target="https://podminky.urs.cz/item/CS_URS_2024_01/998762102" TargetMode="External" /><Relationship Id="rId82" Type="http://schemas.openxmlformats.org/officeDocument/2006/relationships/hyperlink" Target="https://podminky.urs.cz/item/CS_URS_2024_01/764242304" TargetMode="External" /><Relationship Id="rId83" Type="http://schemas.openxmlformats.org/officeDocument/2006/relationships/hyperlink" Target="https://podminky.urs.cz/item/CS_URS_2024_01/764242334" TargetMode="External" /><Relationship Id="rId84" Type="http://schemas.openxmlformats.org/officeDocument/2006/relationships/hyperlink" Target="https://podminky.urs.cz/item/CS_URS_2024_01/764341304" TargetMode="External" /><Relationship Id="rId85" Type="http://schemas.openxmlformats.org/officeDocument/2006/relationships/hyperlink" Target="https://podminky.urs.cz/item/CS_URS_2024_01/764541305" TargetMode="External" /><Relationship Id="rId86" Type="http://schemas.openxmlformats.org/officeDocument/2006/relationships/hyperlink" Target="https://podminky.urs.cz/item/CS_URS_2024_01/764548323" TargetMode="External" /><Relationship Id="rId87" Type="http://schemas.openxmlformats.org/officeDocument/2006/relationships/hyperlink" Target="https://podminky.urs.cz/item/CS_URS_2024_01/998764102" TargetMode="External" /><Relationship Id="rId88" Type="http://schemas.openxmlformats.org/officeDocument/2006/relationships/hyperlink" Target="https://podminky.urs.cz/item/CS_URS_2024_01/766660001" TargetMode="External" /><Relationship Id="rId89" Type="http://schemas.openxmlformats.org/officeDocument/2006/relationships/hyperlink" Target="https://podminky.urs.cz/item/CS_URS_2024_01/998766102" TargetMode="External" /><Relationship Id="rId90" Type="http://schemas.openxmlformats.org/officeDocument/2006/relationships/hyperlink" Target="https://podminky.urs.cz/item/CS_URS_2024_01/767391112" TargetMode="External" /><Relationship Id="rId91" Type="http://schemas.openxmlformats.org/officeDocument/2006/relationships/hyperlink" Target="https://podminky.urs.cz/item/CS_URS_2024_01/767427322" TargetMode="External" /><Relationship Id="rId92" Type="http://schemas.openxmlformats.org/officeDocument/2006/relationships/hyperlink" Target="https://podminky.urs.cz/item/CS_URS_2024_01/767640111" TargetMode="External" /><Relationship Id="rId93" Type="http://schemas.openxmlformats.org/officeDocument/2006/relationships/hyperlink" Target="https://podminky.urs.cz/item/CS_URS_2024_01/767642213" TargetMode="External" /><Relationship Id="rId94" Type="http://schemas.openxmlformats.org/officeDocument/2006/relationships/hyperlink" Target="https://podminky.urs.cz/item/CS_URS_2024_01/767861011" TargetMode="External" /><Relationship Id="rId95" Type="http://schemas.openxmlformats.org/officeDocument/2006/relationships/hyperlink" Target="https://podminky.urs.cz/item/CS_URS_2024_01/998767102" TargetMode="External" /><Relationship Id="rId96" Type="http://schemas.openxmlformats.org/officeDocument/2006/relationships/hyperlink" Target="https://podminky.urs.cz/item/CS_URS_2024_01/783901453" TargetMode="External" /><Relationship Id="rId97" Type="http://schemas.openxmlformats.org/officeDocument/2006/relationships/hyperlink" Target="https://podminky.urs.cz/item/CS_URS_2024_01/783933161" TargetMode="External" /><Relationship Id="rId98" Type="http://schemas.openxmlformats.org/officeDocument/2006/relationships/hyperlink" Target="https://podminky.urs.cz/item/CS_URS_2024_01/783937163" TargetMode="External" /><Relationship Id="rId99" Type="http://schemas.openxmlformats.org/officeDocument/2006/relationships/hyperlink" Target="https://podminky.urs.cz/item/CS_URS_2024_01/784181121" TargetMode="External" /><Relationship Id="rId100" Type="http://schemas.openxmlformats.org/officeDocument/2006/relationships/hyperlink" Target="https://podminky.urs.cz/item/CS_URS_2024_01/784221101" TargetMode="External" /><Relationship Id="rId10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012002000" TargetMode="External" /><Relationship Id="rId2" Type="http://schemas.openxmlformats.org/officeDocument/2006/relationships/hyperlink" Target="https://podminky.urs.cz/item/CS_URS_2024_01/030001000" TargetMode="External" /><Relationship Id="rId3" Type="http://schemas.openxmlformats.org/officeDocument/2006/relationships/hyperlink" Target="https://podminky.urs.cz/item/CS_URS_2024_01/040001000" TargetMode="External" /><Relationship Id="rId4" Type="http://schemas.openxmlformats.org/officeDocument/2006/relationships/hyperlink" Target="https://podminky.urs.cz/item/CS_URS_2024_01/090001000" TargetMode="External" /><Relationship Id="rId5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19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23</v>
      </c>
      <c r="AL8" s="24"/>
      <c r="AM8" s="24"/>
      <c r="AN8" s="35" t="s">
        <v>24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26</v>
      </c>
      <c r="AL10" s="24"/>
      <c r="AM10" s="24"/>
      <c r="AN10" s="29" t="s">
        <v>19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27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28</v>
      </c>
      <c r="AL11" s="24"/>
      <c r="AM11" s="24"/>
      <c r="AN11" s="29" t="s">
        <v>19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29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26</v>
      </c>
      <c r="AL13" s="24"/>
      <c r="AM13" s="24"/>
      <c r="AN13" s="36" t="s">
        <v>30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30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28</v>
      </c>
      <c r="AL14" s="24"/>
      <c r="AM14" s="24"/>
      <c r="AN14" s="36" t="s">
        <v>30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31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26</v>
      </c>
      <c r="AL16" s="24"/>
      <c r="AM16" s="24"/>
      <c r="AN16" s="29" t="s">
        <v>19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32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28</v>
      </c>
      <c r="AL17" s="24"/>
      <c r="AM17" s="24"/>
      <c r="AN17" s="29" t="s">
        <v>19</v>
      </c>
      <c r="AO17" s="24"/>
      <c r="AP17" s="24"/>
      <c r="AQ17" s="24"/>
      <c r="AR17" s="22"/>
      <c r="BE17" s="33"/>
      <c r="BS17" s="19" t="s">
        <v>33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34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26</v>
      </c>
      <c r="AL19" s="24"/>
      <c r="AM19" s="24"/>
      <c r="AN19" s="29" t="s">
        <v>19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35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28</v>
      </c>
      <c r="AL20" s="24"/>
      <c r="AM20" s="24"/>
      <c r="AN20" s="29" t="s">
        <v>19</v>
      </c>
      <c r="AO20" s="24"/>
      <c r="AP20" s="24"/>
      <c r="AQ20" s="24"/>
      <c r="AR20" s="22"/>
      <c r="BE20" s="33"/>
      <c r="BS20" s="19" t="s">
        <v>4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36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8" t="s">
        <v>37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38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39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40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41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42</v>
      </c>
      <c r="E29" s="49"/>
      <c r="F29" s="34" t="s">
        <v>43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44</v>
      </c>
      <c r="G30" s="49"/>
      <c r="H30" s="49"/>
      <c r="I30" s="49"/>
      <c r="J30" s="49"/>
      <c r="K30" s="49"/>
      <c r="L30" s="50">
        <v>0.12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45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46</v>
      </c>
      <c r="G32" s="49"/>
      <c r="H32" s="49"/>
      <c r="I32" s="49"/>
      <c r="J32" s="49"/>
      <c r="K32" s="49"/>
      <c r="L32" s="50">
        <v>0.12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47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48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49</v>
      </c>
      <c r="U35" s="56"/>
      <c r="V35" s="56"/>
      <c r="W35" s="56"/>
      <c r="X35" s="58" t="s">
        <v>50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51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BH2024003-2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Bezbariérový vstup do Menzy Bory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21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>Univerzitní 2732/8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23</v>
      </c>
      <c r="AJ47" s="42"/>
      <c r="AK47" s="42"/>
      <c r="AL47" s="42"/>
      <c r="AM47" s="74" t="str">
        <f>IF(AN8= "","",AN8)</f>
        <v>15. 1. 2024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25.65" customHeight="1">
      <c r="A49" s="40"/>
      <c r="B49" s="41"/>
      <c r="C49" s="34" t="s">
        <v>25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>Západočeská univerzita v Plzni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31</v>
      </c>
      <c r="AJ49" s="42"/>
      <c r="AK49" s="42"/>
      <c r="AL49" s="42"/>
      <c r="AM49" s="75" t="str">
        <f>IF(E17="","",E17)</f>
        <v>VH Steel and Construction s.r.o</v>
      </c>
      <c r="AN49" s="66"/>
      <c r="AO49" s="66"/>
      <c r="AP49" s="66"/>
      <c r="AQ49" s="42"/>
      <c r="AR49" s="46"/>
      <c r="AS49" s="76" t="s">
        <v>52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4" t="s">
        <v>29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34</v>
      </c>
      <c r="AJ50" s="42"/>
      <c r="AK50" s="42"/>
      <c r="AL50" s="42"/>
      <c r="AM50" s="75" t="str">
        <f>IF(E20="","",E20)</f>
        <v xml:space="preserve"> 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53</v>
      </c>
      <c r="D52" s="89"/>
      <c r="E52" s="89"/>
      <c r="F52" s="89"/>
      <c r="G52" s="89"/>
      <c r="H52" s="90"/>
      <c r="I52" s="91" t="s">
        <v>54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55</v>
      </c>
      <c r="AH52" s="89"/>
      <c r="AI52" s="89"/>
      <c r="AJ52" s="89"/>
      <c r="AK52" s="89"/>
      <c r="AL52" s="89"/>
      <c r="AM52" s="89"/>
      <c r="AN52" s="91" t="s">
        <v>56</v>
      </c>
      <c r="AO52" s="89"/>
      <c r="AP52" s="89"/>
      <c r="AQ52" s="93" t="s">
        <v>57</v>
      </c>
      <c r="AR52" s="46"/>
      <c r="AS52" s="94" t="s">
        <v>58</v>
      </c>
      <c r="AT52" s="95" t="s">
        <v>59</v>
      </c>
      <c r="AU52" s="95" t="s">
        <v>60</v>
      </c>
      <c r="AV52" s="95" t="s">
        <v>61</v>
      </c>
      <c r="AW52" s="95" t="s">
        <v>62</v>
      </c>
      <c r="AX52" s="95" t="s">
        <v>63</v>
      </c>
      <c r="AY52" s="95" t="s">
        <v>64</v>
      </c>
      <c r="AZ52" s="95" t="s">
        <v>65</v>
      </c>
      <c r="BA52" s="95" t="s">
        <v>66</v>
      </c>
      <c r="BB52" s="95" t="s">
        <v>67</v>
      </c>
      <c r="BC52" s="95" t="s">
        <v>68</v>
      </c>
      <c r="BD52" s="96" t="s">
        <v>69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70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ROUND(SUM(AG55:AG58),2)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19</v>
      </c>
      <c r="AR54" s="106"/>
      <c r="AS54" s="107">
        <f>ROUND(SUM(AS55:AS58),2)</f>
        <v>0</v>
      </c>
      <c r="AT54" s="108">
        <f>ROUND(SUM(AV54:AW54),2)</f>
        <v>0</v>
      </c>
      <c r="AU54" s="109">
        <f>ROUND(SUM(AU55:AU58),5)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ROUND(SUM(AZ55:AZ58),2)</f>
        <v>0</v>
      </c>
      <c r="BA54" s="108">
        <f>ROUND(SUM(BA55:BA58),2)</f>
        <v>0</v>
      </c>
      <c r="BB54" s="108">
        <f>ROUND(SUM(BB55:BB58),2)</f>
        <v>0</v>
      </c>
      <c r="BC54" s="108">
        <f>ROUND(SUM(BC55:BC58),2)</f>
        <v>0</v>
      </c>
      <c r="BD54" s="110">
        <f>ROUND(SUM(BD55:BD58),2)</f>
        <v>0</v>
      </c>
      <c r="BE54" s="6"/>
      <c r="BS54" s="111" t="s">
        <v>71</v>
      </c>
      <c r="BT54" s="111" t="s">
        <v>72</v>
      </c>
      <c r="BU54" s="112" t="s">
        <v>73</v>
      </c>
      <c r="BV54" s="111" t="s">
        <v>74</v>
      </c>
      <c r="BW54" s="111" t="s">
        <v>5</v>
      </c>
      <c r="BX54" s="111" t="s">
        <v>75</v>
      </c>
      <c r="CL54" s="111" t="s">
        <v>19</v>
      </c>
    </row>
    <row r="55" s="7" customFormat="1" ht="16.5" customHeight="1">
      <c r="A55" s="113" t="s">
        <v>76</v>
      </c>
      <c r="B55" s="114"/>
      <c r="C55" s="115"/>
      <c r="D55" s="116" t="s">
        <v>77</v>
      </c>
      <c r="E55" s="116"/>
      <c r="F55" s="116"/>
      <c r="G55" s="116"/>
      <c r="H55" s="116"/>
      <c r="I55" s="117"/>
      <c r="J55" s="116" t="s">
        <v>78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'0.01 - Bourací práce'!J30</f>
        <v>0</v>
      </c>
      <c r="AH55" s="117"/>
      <c r="AI55" s="117"/>
      <c r="AJ55" s="117"/>
      <c r="AK55" s="117"/>
      <c r="AL55" s="117"/>
      <c r="AM55" s="117"/>
      <c r="AN55" s="118">
        <f>SUM(AG55,AT55)</f>
        <v>0</v>
      </c>
      <c r="AO55" s="117"/>
      <c r="AP55" s="117"/>
      <c r="AQ55" s="119" t="s">
        <v>79</v>
      </c>
      <c r="AR55" s="120"/>
      <c r="AS55" s="121">
        <v>0</v>
      </c>
      <c r="AT55" s="122">
        <f>ROUND(SUM(AV55:AW55),2)</f>
        <v>0</v>
      </c>
      <c r="AU55" s="123">
        <f>'0.01 - Bourací práce'!P83</f>
        <v>0</v>
      </c>
      <c r="AV55" s="122">
        <f>'0.01 - Bourací práce'!J33</f>
        <v>0</v>
      </c>
      <c r="AW55" s="122">
        <f>'0.01 - Bourací práce'!J34</f>
        <v>0</v>
      </c>
      <c r="AX55" s="122">
        <f>'0.01 - Bourací práce'!J35</f>
        <v>0</v>
      </c>
      <c r="AY55" s="122">
        <f>'0.01 - Bourací práce'!J36</f>
        <v>0</v>
      </c>
      <c r="AZ55" s="122">
        <f>'0.01 - Bourací práce'!F33</f>
        <v>0</v>
      </c>
      <c r="BA55" s="122">
        <f>'0.01 - Bourací práce'!F34</f>
        <v>0</v>
      </c>
      <c r="BB55" s="122">
        <f>'0.01 - Bourací práce'!F35</f>
        <v>0</v>
      </c>
      <c r="BC55" s="122">
        <f>'0.01 - Bourací práce'!F36</f>
        <v>0</v>
      </c>
      <c r="BD55" s="124">
        <f>'0.01 - Bourací práce'!F37</f>
        <v>0</v>
      </c>
      <c r="BE55" s="7"/>
      <c r="BT55" s="125" t="s">
        <v>80</v>
      </c>
      <c r="BV55" s="125" t="s">
        <v>74</v>
      </c>
      <c r="BW55" s="125" t="s">
        <v>81</v>
      </c>
      <c r="BX55" s="125" t="s">
        <v>5</v>
      </c>
      <c r="CL55" s="125" t="s">
        <v>19</v>
      </c>
      <c r="CM55" s="125" t="s">
        <v>82</v>
      </c>
    </row>
    <row r="56" s="7" customFormat="1" ht="16.5" customHeight="1">
      <c r="A56" s="113" t="s">
        <v>76</v>
      </c>
      <c r="B56" s="114"/>
      <c r="C56" s="115"/>
      <c r="D56" s="116" t="s">
        <v>83</v>
      </c>
      <c r="E56" s="116"/>
      <c r="F56" s="116"/>
      <c r="G56" s="116"/>
      <c r="H56" s="116"/>
      <c r="I56" s="117"/>
      <c r="J56" s="116" t="s">
        <v>84</v>
      </c>
      <c r="K56" s="116"/>
      <c r="L56" s="116"/>
      <c r="M56" s="116"/>
      <c r="N56" s="116"/>
      <c r="O56" s="116"/>
      <c r="P56" s="116"/>
      <c r="Q56" s="116"/>
      <c r="R56" s="116"/>
      <c r="S56" s="116"/>
      <c r="T56" s="116"/>
      <c r="U56" s="116"/>
      <c r="V56" s="116"/>
      <c r="W56" s="116"/>
      <c r="X56" s="116"/>
      <c r="Y56" s="116"/>
      <c r="Z56" s="116"/>
      <c r="AA56" s="116"/>
      <c r="AB56" s="116"/>
      <c r="AC56" s="116"/>
      <c r="AD56" s="116"/>
      <c r="AE56" s="116"/>
      <c r="AF56" s="116"/>
      <c r="AG56" s="118">
        <f>'0.02 - Stavební práce'!J30</f>
        <v>0</v>
      </c>
      <c r="AH56" s="117"/>
      <c r="AI56" s="117"/>
      <c r="AJ56" s="117"/>
      <c r="AK56" s="117"/>
      <c r="AL56" s="117"/>
      <c r="AM56" s="117"/>
      <c r="AN56" s="118">
        <f>SUM(AG56,AT56)</f>
        <v>0</v>
      </c>
      <c r="AO56" s="117"/>
      <c r="AP56" s="117"/>
      <c r="AQ56" s="119" t="s">
        <v>79</v>
      </c>
      <c r="AR56" s="120"/>
      <c r="AS56" s="121">
        <v>0</v>
      </c>
      <c r="AT56" s="122">
        <f>ROUND(SUM(AV56:AW56),2)</f>
        <v>0</v>
      </c>
      <c r="AU56" s="123">
        <f>'0.02 - Stavební práce'!P101</f>
        <v>0</v>
      </c>
      <c r="AV56" s="122">
        <f>'0.02 - Stavební práce'!J33</f>
        <v>0</v>
      </c>
      <c r="AW56" s="122">
        <f>'0.02 - Stavební práce'!J34</f>
        <v>0</v>
      </c>
      <c r="AX56" s="122">
        <f>'0.02 - Stavební práce'!J35</f>
        <v>0</v>
      </c>
      <c r="AY56" s="122">
        <f>'0.02 - Stavební práce'!J36</f>
        <v>0</v>
      </c>
      <c r="AZ56" s="122">
        <f>'0.02 - Stavební práce'!F33</f>
        <v>0</v>
      </c>
      <c r="BA56" s="122">
        <f>'0.02 - Stavební práce'!F34</f>
        <v>0</v>
      </c>
      <c r="BB56" s="122">
        <f>'0.02 - Stavební práce'!F35</f>
        <v>0</v>
      </c>
      <c r="BC56" s="122">
        <f>'0.02 - Stavební práce'!F36</f>
        <v>0</v>
      </c>
      <c r="BD56" s="124">
        <f>'0.02 - Stavební práce'!F37</f>
        <v>0</v>
      </c>
      <c r="BE56" s="7"/>
      <c r="BT56" s="125" t="s">
        <v>80</v>
      </c>
      <c r="BV56" s="125" t="s">
        <v>74</v>
      </c>
      <c r="BW56" s="125" t="s">
        <v>85</v>
      </c>
      <c r="BX56" s="125" t="s">
        <v>5</v>
      </c>
      <c r="CL56" s="125" t="s">
        <v>19</v>
      </c>
      <c r="CM56" s="125" t="s">
        <v>82</v>
      </c>
    </row>
    <row r="57" s="7" customFormat="1" ht="16.5" customHeight="1">
      <c r="A57" s="113" t="s">
        <v>76</v>
      </c>
      <c r="B57" s="114"/>
      <c r="C57" s="115"/>
      <c r="D57" s="116" t="s">
        <v>86</v>
      </c>
      <c r="E57" s="116"/>
      <c r="F57" s="116"/>
      <c r="G57" s="116"/>
      <c r="H57" s="116"/>
      <c r="I57" s="117"/>
      <c r="J57" s="116" t="s">
        <v>87</v>
      </c>
      <c r="K57" s="116"/>
      <c r="L57" s="116"/>
      <c r="M57" s="116"/>
      <c r="N57" s="116"/>
      <c r="O57" s="116"/>
      <c r="P57" s="116"/>
      <c r="Q57" s="116"/>
      <c r="R57" s="116"/>
      <c r="S57" s="116"/>
      <c r="T57" s="116"/>
      <c r="U57" s="116"/>
      <c r="V57" s="116"/>
      <c r="W57" s="116"/>
      <c r="X57" s="116"/>
      <c r="Y57" s="116"/>
      <c r="Z57" s="116"/>
      <c r="AA57" s="116"/>
      <c r="AB57" s="116"/>
      <c r="AC57" s="116"/>
      <c r="AD57" s="116"/>
      <c r="AE57" s="116"/>
      <c r="AF57" s="116"/>
      <c r="AG57" s="118">
        <f>'0.03 - Instalace'!J30</f>
        <v>0</v>
      </c>
      <c r="AH57" s="117"/>
      <c r="AI57" s="117"/>
      <c r="AJ57" s="117"/>
      <c r="AK57" s="117"/>
      <c r="AL57" s="117"/>
      <c r="AM57" s="117"/>
      <c r="AN57" s="118">
        <f>SUM(AG57,AT57)</f>
        <v>0</v>
      </c>
      <c r="AO57" s="117"/>
      <c r="AP57" s="117"/>
      <c r="AQ57" s="119" t="s">
        <v>79</v>
      </c>
      <c r="AR57" s="120"/>
      <c r="AS57" s="121">
        <v>0</v>
      </c>
      <c r="AT57" s="122">
        <f>ROUND(SUM(AV57:AW57),2)</f>
        <v>0</v>
      </c>
      <c r="AU57" s="123">
        <f>'0.03 - Instalace'!P84</f>
        <v>0</v>
      </c>
      <c r="AV57" s="122">
        <f>'0.03 - Instalace'!J33</f>
        <v>0</v>
      </c>
      <c r="AW57" s="122">
        <f>'0.03 - Instalace'!J34</f>
        <v>0</v>
      </c>
      <c r="AX57" s="122">
        <f>'0.03 - Instalace'!J35</f>
        <v>0</v>
      </c>
      <c r="AY57" s="122">
        <f>'0.03 - Instalace'!J36</f>
        <v>0</v>
      </c>
      <c r="AZ57" s="122">
        <f>'0.03 - Instalace'!F33</f>
        <v>0</v>
      </c>
      <c r="BA57" s="122">
        <f>'0.03 - Instalace'!F34</f>
        <v>0</v>
      </c>
      <c r="BB57" s="122">
        <f>'0.03 - Instalace'!F35</f>
        <v>0</v>
      </c>
      <c r="BC57" s="122">
        <f>'0.03 - Instalace'!F36</f>
        <v>0</v>
      </c>
      <c r="BD57" s="124">
        <f>'0.03 - Instalace'!F37</f>
        <v>0</v>
      </c>
      <c r="BE57" s="7"/>
      <c r="BT57" s="125" t="s">
        <v>80</v>
      </c>
      <c r="BV57" s="125" t="s">
        <v>74</v>
      </c>
      <c r="BW57" s="125" t="s">
        <v>88</v>
      </c>
      <c r="BX57" s="125" t="s">
        <v>5</v>
      </c>
      <c r="CL57" s="125" t="s">
        <v>19</v>
      </c>
      <c r="CM57" s="125" t="s">
        <v>82</v>
      </c>
    </row>
    <row r="58" s="7" customFormat="1" ht="16.5" customHeight="1">
      <c r="A58" s="113" t="s">
        <v>76</v>
      </c>
      <c r="B58" s="114"/>
      <c r="C58" s="115"/>
      <c r="D58" s="116" t="s">
        <v>89</v>
      </c>
      <c r="E58" s="116"/>
      <c r="F58" s="116"/>
      <c r="G58" s="116"/>
      <c r="H58" s="116"/>
      <c r="I58" s="117"/>
      <c r="J58" s="116" t="s">
        <v>90</v>
      </c>
      <c r="K58" s="116"/>
      <c r="L58" s="116"/>
      <c r="M58" s="116"/>
      <c r="N58" s="116"/>
      <c r="O58" s="116"/>
      <c r="P58" s="116"/>
      <c r="Q58" s="116"/>
      <c r="R58" s="116"/>
      <c r="S58" s="116"/>
      <c r="T58" s="116"/>
      <c r="U58" s="116"/>
      <c r="V58" s="116"/>
      <c r="W58" s="116"/>
      <c r="X58" s="116"/>
      <c r="Y58" s="116"/>
      <c r="Z58" s="116"/>
      <c r="AA58" s="116"/>
      <c r="AB58" s="116"/>
      <c r="AC58" s="116"/>
      <c r="AD58" s="116"/>
      <c r="AE58" s="116"/>
      <c r="AF58" s="116"/>
      <c r="AG58" s="118">
        <f>'VON - Vedlejší rozpočtové...'!J30</f>
        <v>0</v>
      </c>
      <c r="AH58" s="117"/>
      <c r="AI58" s="117"/>
      <c r="AJ58" s="117"/>
      <c r="AK58" s="117"/>
      <c r="AL58" s="117"/>
      <c r="AM58" s="117"/>
      <c r="AN58" s="118">
        <f>SUM(AG58,AT58)</f>
        <v>0</v>
      </c>
      <c r="AO58" s="117"/>
      <c r="AP58" s="117"/>
      <c r="AQ58" s="119" t="s">
        <v>79</v>
      </c>
      <c r="AR58" s="120"/>
      <c r="AS58" s="126">
        <v>0</v>
      </c>
      <c r="AT58" s="127">
        <f>ROUND(SUM(AV58:AW58),2)</f>
        <v>0</v>
      </c>
      <c r="AU58" s="128">
        <f>'VON - Vedlejší rozpočtové...'!P84</f>
        <v>0</v>
      </c>
      <c r="AV58" s="127">
        <f>'VON - Vedlejší rozpočtové...'!J33</f>
        <v>0</v>
      </c>
      <c r="AW58" s="127">
        <f>'VON - Vedlejší rozpočtové...'!J34</f>
        <v>0</v>
      </c>
      <c r="AX58" s="127">
        <f>'VON - Vedlejší rozpočtové...'!J35</f>
        <v>0</v>
      </c>
      <c r="AY58" s="127">
        <f>'VON - Vedlejší rozpočtové...'!J36</f>
        <v>0</v>
      </c>
      <c r="AZ58" s="127">
        <f>'VON - Vedlejší rozpočtové...'!F33</f>
        <v>0</v>
      </c>
      <c r="BA58" s="127">
        <f>'VON - Vedlejší rozpočtové...'!F34</f>
        <v>0</v>
      </c>
      <c r="BB58" s="127">
        <f>'VON - Vedlejší rozpočtové...'!F35</f>
        <v>0</v>
      </c>
      <c r="BC58" s="127">
        <f>'VON - Vedlejší rozpočtové...'!F36</f>
        <v>0</v>
      </c>
      <c r="BD58" s="129">
        <f>'VON - Vedlejší rozpočtové...'!F37</f>
        <v>0</v>
      </c>
      <c r="BE58" s="7"/>
      <c r="BT58" s="125" t="s">
        <v>80</v>
      </c>
      <c r="BV58" s="125" t="s">
        <v>74</v>
      </c>
      <c r="BW58" s="125" t="s">
        <v>91</v>
      </c>
      <c r="BX58" s="125" t="s">
        <v>5</v>
      </c>
      <c r="CL58" s="125" t="s">
        <v>19</v>
      </c>
      <c r="CM58" s="125" t="s">
        <v>82</v>
      </c>
    </row>
    <row r="59" s="2" customFormat="1" ht="30" customHeight="1">
      <c r="A59" s="40"/>
      <c r="B59" s="41"/>
      <c r="C59" s="42"/>
      <c r="D59" s="42"/>
      <c r="E59" s="42"/>
      <c r="F59" s="42"/>
      <c r="G59" s="42"/>
      <c r="H59" s="42"/>
      <c r="I59" s="42"/>
      <c r="J59" s="42"/>
      <c r="K59" s="42"/>
      <c r="L59" s="42"/>
      <c r="M59" s="42"/>
      <c r="N59" s="42"/>
      <c r="O59" s="42"/>
      <c r="P59" s="42"/>
      <c r="Q59" s="42"/>
      <c r="R59" s="42"/>
      <c r="S59" s="42"/>
      <c r="T59" s="42"/>
      <c r="U59" s="42"/>
      <c r="V59" s="42"/>
      <c r="W59" s="42"/>
      <c r="X59" s="42"/>
      <c r="Y59" s="42"/>
      <c r="Z59" s="42"/>
      <c r="AA59" s="42"/>
      <c r="AB59" s="42"/>
      <c r="AC59" s="42"/>
      <c r="AD59" s="42"/>
      <c r="AE59" s="42"/>
      <c r="AF59" s="42"/>
      <c r="AG59" s="42"/>
      <c r="AH59" s="42"/>
      <c r="AI59" s="42"/>
      <c r="AJ59" s="42"/>
      <c r="AK59" s="42"/>
      <c r="AL59" s="42"/>
      <c r="AM59" s="42"/>
      <c r="AN59" s="42"/>
      <c r="AO59" s="42"/>
      <c r="AP59" s="42"/>
      <c r="AQ59" s="42"/>
      <c r="AR59" s="46"/>
      <c r="AS59" s="40"/>
      <c r="AT59" s="40"/>
      <c r="AU59" s="40"/>
      <c r="AV59" s="40"/>
      <c r="AW59" s="40"/>
      <c r="AX59" s="40"/>
      <c r="AY59" s="40"/>
      <c r="AZ59" s="40"/>
      <c r="BA59" s="40"/>
      <c r="BB59" s="40"/>
      <c r="BC59" s="40"/>
      <c r="BD59" s="40"/>
      <c r="BE59" s="40"/>
    </row>
    <row r="60" s="2" customFormat="1" ht="6.96" customHeight="1">
      <c r="A60" s="40"/>
      <c r="B60" s="61"/>
      <c r="C60" s="62"/>
      <c r="D60" s="62"/>
      <c r="E60" s="62"/>
      <c r="F60" s="62"/>
      <c r="G60" s="62"/>
      <c r="H60" s="62"/>
      <c r="I60" s="62"/>
      <c r="J60" s="62"/>
      <c r="K60" s="62"/>
      <c r="L60" s="62"/>
      <c r="M60" s="62"/>
      <c r="N60" s="62"/>
      <c r="O60" s="62"/>
      <c r="P60" s="62"/>
      <c r="Q60" s="62"/>
      <c r="R60" s="62"/>
      <c r="S60" s="62"/>
      <c r="T60" s="62"/>
      <c r="U60" s="62"/>
      <c r="V60" s="62"/>
      <c r="W60" s="62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62"/>
      <c r="AM60" s="62"/>
      <c r="AN60" s="62"/>
      <c r="AO60" s="62"/>
      <c r="AP60" s="62"/>
      <c r="AQ60" s="62"/>
      <c r="AR60" s="46"/>
      <c r="AS60" s="40"/>
      <c r="AT60" s="40"/>
      <c r="AU60" s="40"/>
      <c r="AV60" s="40"/>
      <c r="AW60" s="40"/>
      <c r="AX60" s="40"/>
      <c r="AY60" s="40"/>
      <c r="AZ60" s="40"/>
      <c r="BA60" s="40"/>
      <c r="BB60" s="40"/>
      <c r="BC60" s="40"/>
      <c r="BD60" s="40"/>
      <c r="BE60" s="40"/>
    </row>
  </sheetData>
  <sheetProtection sheet="1" formatColumns="0" formatRows="0" objects="1" scenarios="1" spinCount="100000" saltValue="PXnhOJLDxxFGHVYW0HM8qd2WiBwuNJoDHI46kDmu3JKr2+6k7Ph748xbiOV/Q1XAK8vfyiBx6srHl7kVMWxyAQ==" hashValue="03UIDdGGESq/O2bjSvKvcVdWZZ+s5vMvgqJf4r3HUZ0kHUg/IhidDSoW8fXsWzE/rBm0OtuMTO8/5zESbXjEYw==" algorithmName="SHA-512" password="CC35"/>
  <mergeCells count="54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0.01 - Bourací práce'!C2" display="/"/>
    <hyperlink ref="A56" location="'0.02 - Stavební práce'!C2" display="/"/>
    <hyperlink ref="A57" location="'0.03 - Instalace'!C2" display="/"/>
    <hyperlink ref="A58" location="'VON - Vedlejší rozpočtové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81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82</v>
      </c>
    </row>
    <row r="4" s="1" customFormat="1" ht="24.96" customHeight="1">
      <c r="B4" s="22"/>
      <c r="D4" s="132" t="s">
        <v>92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Bezbariérový vstup do Menzy Bory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93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94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15. 1. 2024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19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27</v>
      </c>
      <c r="F15" s="40"/>
      <c r="G15" s="40"/>
      <c r="H15" s="40"/>
      <c r="I15" s="134" t="s">
        <v>28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29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28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31</v>
      </c>
      <c r="E20" s="40"/>
      <c r="F20" s="40"/>
      <c r="G20" s="40"/>
      <c r="H20" s="40"/>
      <c r="I20" s="134" t="s">
        <v>26</v>
      </c>
      <c r="J20" s="138" t="s">
        <v>19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32</v>
      </c>
      <c r="F21" s="40"/>
      <c r="G21" s="40"/>
      <c r="H21" s="40"/>
      <c r="I21" s="134" t="s">
        <v>28</v>
      </c>
      <c r="J21" s="138" t="s">
        <v>19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34</v>
      </c>
      <c r="E23" s="40"/>
      <c r="F23" s="40"/>
      <c r="G23" s="40"/>
      <c r="H23" s="40"/>
      <c r="I23" s="134" t="s">
        <v>26</v>
      </c>
      <c r="J23" s="138" t="str">
        <f>IF('Rekapitulace stavby'!AN19="","",'Rekapitulace stavby'!AN19)</f>
        <v/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tr">
        <f>IF('Rekapitulace stavby'!E20="","",'Rekapitulace stavby'!E20)</f>
        <v xml:space="preserve"> </v>
      </c>
      <c r="F24" s="40"/>
      <c r="G24" s="40"/>
      <c r="H24" s="40"/>
      <c r="I24" s="134" t="s">
        <v>28</v>
      </c>
      <c r="J24" s="138" t="str">
        <f>IF('Rekapitulace stavby'!AN20="","",'Rekapitulace stavby'!AN20)</f>
        <v/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36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38</v>
      </c>
      <c r="E30" s="40"/>
      <c r="F30" s="40"/>
      <c r="G30" s="40"/>
      <c r="H30" s="40"/>
      <c r="I30" s="40"/>
      <c r="J30" s="146">
        <f>ROUND(J83,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40</v>
      </c>
      <c r="G32" s="40"/>
      <c r="H32" s="40"/>
      <c r="I32" s="147" t="s">
        <v>39</v>
      </c>
      <c r="J32" s="147" t="s">
        <v>41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42</v>
      </c>
      <c r="E33" s="134" t="s">
        <v>43</v>
      </c>
      <c r="F33" s="149">
        <f>ROUND((SUM(BE83:BE119)),  2)</f>
        <v>0</v>
      </c>
      <c r="G33" s="40"/>
      <c r="H33" s="40"/>
      <c r="I33" s="150">
        <v>0.20999999999999999</v>
      </c>
      <c r="J33" s="149">
        <f>ROUND(((SUM(BE83:BE119))*I33),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44</v>
      </c>
      <c r="F34" s="149">
        <f>ROUND((SUM(BF83:BF119)),  2)</f>
        <v>0</v>
      </c>
      <c r="G34" s="40"/>
      <c r="H34" s="40"/>
      <c r="I34" s="150">
        <v>0.12</v>
      </c>
      <c r="J34" s="149">
        <f>ROUND(((SUM(BF83:BF119))*I34),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45</v>
      </c>
      <c r="F35" s="149">
        <f>ROUND((SUM(BG83:BG119)),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46</v>
      </c>
      <c r="F36" s="149">
        <f>ROUND((SUM(BH83:BH119)),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47</v>
      </c>
      <c r="F37" s="149">
        <f>ROUND((SUM(BI83:BI119)),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48</v>
      </c>
      <c r="E39" s="153"/>
      <c r="F39" s="153"/>
      <c r="G39" s="154" t="s">
        <v>49</v>
      </c>
      <c r="H39" s="155" t="s">
        <v>50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95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Bezbariérový vstup do Menzy Bory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93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0.01 - Bourací práce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Univerzitní 2732/8</v>
      </c>
      <c r="G52" s="42"/>
      <c r="H52" s="42"/>
      <c r="I52" s="34" t="s">
        <v>23</v>
      </c>
      <c r="J52" s="74" t="str">
        <f>IF(J12="","",J12)</f>
        <v>15. 1. 2024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25.65" customHeight="1">
      <c r="A54" s="40"/>
      <c r="B54" s="41"/>
      <c r="C54" s="34" t="s">
        <v>25</v>
      </c>
      <c r="D54" s="42"/>
      <c r="E54" s="42"/>
      <c r="F54" s="29" t="str">
        <f>E15</f>
        <v>Západočeská univerzita v Plzni</v>
      </c>
      <c r="G54" s="42"/>
      <c r="H54" s="42"/>
      <c r="I54" s="34" t="s">
        <v>31</v>
      </c>
      <c r="J54" s="38" t="str">
        <f>E21</f>
        <v>VH Steel and Construction s.r.o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34</v>
      </c>
      <c r="J55" s="38" t="str">
        <f>E24</f>
        <v xml:space="preserve"> 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96</v>
      </c>
      <c r="D57" s="164"/>
      <c r="E57" s="164"/>
      <c r="F57" s="164"/>
      <c r="G57" s="164"/>
      <c r="H57" s="164"/>
      <c r="I57" s="164"/>
      <c r="J57" s="165" t="s">
        <v>97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70</v>
      </c>
      <c r="D59" s="42"/>
      <c r="E59" s="42"/>
      <c r="F59" s="42"/>
      <c r="G59" s="42"/>
      <c r="H59" s="42"/>
      <c r="I59" s="42"/>
      <c r="J59" s="104">
        <f>J83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98</v>
      </c>
    </row>
    <row r="60" s="9" customFormat="1" ht="24.96" customHeight="1">
      <c r="A60" s="9"/>
      <c r="B60" s="167"/>
      <c r="C60" s="168"/>
      <c r="D60" s="169" t="s">
        <v>99</v>
      </c>
      <c r="E60" s="170"/>
      <c r="F60" s="170"/>
      <c r="G60" s="170"/>
      <c r="H60" s="170"/>
      <c r="I60" s="170"/>
      <c r="J60" s="171">
        <f>J84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100</v>
      </c>
      <c r="E61" s="176"/>
      <c r="F61" s="176"/>
      <c r="G61" s="176"/>
      <c r="H61" s="176"/>
      <c r="I61" s="176"/>
      <c r="J61" s="177">
        <f>J85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101</v>
      </c>
      <c r="E62" s="176"/>
      <c r="F62" s="176"/>
      <c r="G62" s="176"/>
      <c r="H62" s="176"/>
      <c r="I62" s="176"/>
      <c r="J62" s="177">
        <f>J93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102</v>
      </c>
      <c r="E63" s="176"/>
      <c r="F63" s="176"/>
      <c r="G63" s="176"/>
      <c r="H63" s="176"/>
      <c r="I63" s="176"/>
      <c r="J63" s="177">
        <f>J110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2" customFormat="1" ht="21.84" customHeight="1">
      <c r="A64" s="40"/>
      <c r="B64" s="41"/>
      <c r="C64" s="42"/>
      <c r="D64" s="42"/>
      <c r="E64" s="42"/>
      <c r="F64" s="42"/>
      <c r="G64" s="42"/>
      <c r="H64" s="42"/>
      <c r="I64" s="42"/>
      <c r="J64" s="42"/>
      <c r="K64" s="42"/>
      <c r="L64" s="136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</row>
    <row r="65" s="2" customFormat="1" ht="6.96" customHeight="1">
      <c r="A65" s="40"/>
      <c r="B65" s="61"/>
      <c r="C65" s="62"/>
      <c r="D65" s="62"/>
      <c r="E65" s="62"/>
      <c r="F65" s="62"/>
      <c r="G65" s="62"/>
      <c r="H65" s="62"/>
      <c r="I65" s="62"/>
      <c r="J65" s="62"/>
      <c r="K65" s="62"/>
      <c r="L65" s="136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9" s="2" customFormat="1" ht="6.96" customHeight="1">
      <c r="A69" s="40"/>
      <c r="B69" s="63"/>
      <c r="C69" s="64"/>
      <c r="D69" s="64"/>
      <c r="E69" s="64"/>
      <c r="F69" s="64"/>
      <c r="G69" s="64"/>
      <c r="H69" s="64"/>
      <c r="I69" s="64"/>
      <c r="J69" s="64"/>
      <c r="K69" s="64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24.96" customHeight="1">
      <c r="A70" s="40"/>
      <c r="B70" s="41"/>
      <c r="C70" s="25" t="s">
        <v>103</v>
      </c>
      <c r="D70" s="42"/>
      <c r="E70" s="42"/>
      <c r="F70" s="42"/>
      <c r="G70" s="42"/>
      <c r="H70" s="42"/>
      <c r="I70" s="42"/>
      <c r="J70" s="42"/>
      <c r="K70" s="4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6.96" customHeight="1">
      <c r="A71" s="40"/>
      <c r="B71" s="41"/>
      <c r="C71" s="42"/>
      <c r="D71" s="42"/>
      <c r="E71" s="42"/>
      <c r="F71" s="42"/>
      <c r="G71" s="42"/>
      <c r="H71" s="42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2" customHeight="1">
      <c r="A72" s="40"/>
      <c r="B72" s="41"/>
      <c r="C72" s="34" t="s">
        <v>16</v>
      </c>
      <c r="D72" s="42"/>
      <c r="E72" s="42"/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6.5" customHeight="1">
      <c r="A73" s="40"/>
      <c r="B73" s="41"/>
      <c r="C73" s="42"/>
      <c r="D73" s="42"/>
      <c r="E73" s="162" t="str">
        <f>E7</f>
        <v>Bezbariérový vstup do Menzy Bory</v>
      </c>
      <c r="F73" s="34"/>
      <c r="G73" s="34"/>
      <c r="H73" s="34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4" t="s">
        <v>93</v>
      </c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6.5" customHeight="1">
      <c r="A75" s="40"/>
      <c r="B75" s="41"/>
      <c r="C75" s="42"/>
      <c r="D75" s="42"/>
      <c r="E75" s="71" t="str">
        <f>E9</f>
        <v>0.01 - Bourací práce</v>
      </c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4" t="s">
        <v>21</v>
      </c>
      <c r="D77" s="42"/>
      <c r="E77" s="42"/>
      <c r="F77" s="29" t="str">
        <f>F12</f>
        <v>Univerzitní 2732/8</v>
      </c>
      <c r="G77" s="42"/>
      <c r="H77" s="42"/>
      <c r="I77" s="34" t="s">
        <v>23</v>
      </c>
      <c r="J77" s="74" t="str">
        <f>IF(J12="","",J12)</f>
        <v>15. 1. 2024</v>
      </c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25.65" customHeight="1">
      <c r="A79" s="40"/>
      <c r="B79" s="41"/>
      <c r="C79" s="34" t="s">
        <v>25</v>
      </c>
      <c r="D79" s="42"/>
      <c r="E79" s="42"/>
      <c r="F79" s="29" t="str">
        <f>E15</f>
        <v>Západočeská univerzita v Plzni</v>
      </c>
      <c r="G79" s="42"/>
      <c r="H79" s="42"/>
      <c r="I79" s="34" t="s">
        <v>31</v>
      </c>
      <c r="J79" s="38" t="str">
        <f>E21</f>
        <v>VH Steel and Construction s.r.o</v>
      </c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5.15" customHeight="1">
      <c r="A80" s="40"/>
      <c r="B80" s="41"/>
      <c r="C80" s="34" t="s">
        <v>29</v>
      </c>
      <c r="D80" s="42"/>
      <c r="E80" s="42"/>
      <c r="F80" s="29" t="str">
        <f>IF(E18="","",E18)</f>
        <v>Vyplň údaj</v>
      </c>
      <c r="G80" s="42"/>
      <c r="H80" s="42"/>
      <c r="I80" s="34" t="s">
        <v>34</v>
      </c>
      <c r="J80" s="38" t="str">
        <f>E24</f>
        <v xml:space="preserve"> </v>
      </c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0.32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11" customFormat="1" ht="29.28" customHeight="1">
      <c r="A82" s="179"/>
      <c r="B82" s="180"/>
      <c r="C82" s="181" t="s">
        <v>104</v>
      </c>
      <c r="D82" s="182" t="s">
        <v>57</v>
      </c>
      <c r="E82" s="182" t="s">
        <v>53</v>
      </c>
      <c r="F82" s="182" t="s">
        <v>54</v>
      </c>
      <c r="G82" s="182" t="s">
        <v>105</v>
      </c>
      <c r="H82" s="182" t="s">
        <v>106</v>
      </c>
      <c r="I82" s="182" t="s">
        <v>107</v>
      </c>
      <c r="J82" s="182" t="s">
        <v>97</v>
      </c>
      <c r="K82" s="183" t="s">
        <v>108</v>
      </c>
      <c r="L82" s="184"/>
      <c r="M82" s="94" t="s">
        <v>19</v>
      </c>
      <c r="N82" s="95" t="s">
        <v>42</v>
      </c>
      <c r="O82" s="95" t="s">
        <v>109</v>
      </c>
      <c r="P82" s="95" t="s">
        <v>110</v>
      </c>
      <c r="Q82" s="95" t="s">
        <v>111</v>
      </c>
      <c r="R82" s="95" t="s">
        <v>112</v>
      </c>
      <c r="S82" s="95" t="s">
        <v>113</v>
      </c>
      <c r="T82" s="96" t="s">
        <v>114</v>
      </c>
      <c r="U82" s="179"/>
      <c r="V82" s="179"/>
      <c r="W82" s="179"/>
      <c r="X82" s="179"/>
      <c r="Y82" s="179"/>
      <c r="Z82" s="179"/>
      <c r="AA82" s="179"/>
      <c r="AB82" s="179"/>
      <c r="AC82" s="179"/>
      <c r="AD82" s="179"/>
      <c r="AE82" s="179"/>
    </row>
    <row r="83" s="2" customFormat="1" ht="22.8" customHeight="1">
      <c r="A83" s="40"/>
      <c r="B83" s="41"/>
      <c r="C83" s="101" t="s">
        <v>115</v>
      </c>
      <c r="D83" s="42"/>
      <c r="E83" s="42"/>
      <c r="F83" s="42"/>
      <c r="G83" s="42"/>
      <c r="H83" s="42"/>
      <c r="I83" s="42"/>
      <c r="J83" s="185">
        <f>BK83</f>
        <v>0</v>
      </c>
      <c r="K83" s="42"/>
      <c r="L83" s="46"/>
      <c r="M83" s="97"/>
      <c r="N83" s="186"/>
      <c r="O83" s="98"/>
      <c r="P83" s="187">
        <f>P84</f>
        <v>0</v>
      </c>
      <c r="Q83" s="98"/>
      <c r="R83" s="187">
        <f>R84</f>
        <v>0</v>
      </c>
      <c r="S83" s="98"/>
      <c r="T83" s="188">
        <f>T84</f>
        <v>15.454475999999998</v>
      </c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T83" s="19" t="s">
        <v>71</v>
      </c>
      <c r="AU83" s="19" t="s">
        <v>98</v>
      </c>
      <c r="BK83" s="189">
        <f>BK84</f>
        <v>0</v>
      </c>
    </row>
    <row r="84" s="12" customFormat="1" ht="25.92" customHeight="1">
      <c r="A84" s="12"/>
      <c r="B84" s="190"/>
      <c r="C84" s="191"/>
      <c r="D84" s="192" t="s">
        <v>71</v>
      </c>
      <c r="E84" s="193" t="s">
        <v>116</v>
      </c>
      <c r="F84" s="193" t="s">
        <v>117</v>
      </c>
      <c r="G84" s="191"/>
      <c r="H84" s="191"/>
      <c r="I84" s="194"/>
      <c r="J84" s="195">
        <f>BK84</f>
        <v>0</v>
      </c>
      <c r="K84" s="191"/>
      <c r="L84" s="196"/>
      <c r="M84" s="197"/>
      <c r="N84" s="198"/>
      <c r="O84" s="198"/>
      <c r="P84" s="199">
        <f>P85+P93+P110</f>
        <v>0</v>
      </c>
      <c r="Q84" s="198"/>
      <c r="R84" s="199">
        <f>R85+R93+R110</f>
        <v>0</v>
      </c>
      <c r="S84" s="198"/>
      <c r="T84" s="200">
        <f>T85+T93+T110</f>
        <v>15.454475999999998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1" t="s">
        <v>80</v>
      </c>
      <c r="AT84" s="202" t="s">
        <v>71</v>
      </c>
      <c r="AU84" s="202" t="s">
        <v>72</v>
      </c>
      <c r="AY84" s="201" t="s">
        <v>118</v>
      </c>
      <c r="BK84" s="203">
        <f>BK85+BK93+BK110</f>
        <v>0</v>
      </c>
    </row>
    <row r="85" s="12" customFormat="1" ht="22.8" customHeight="1">
      <c r="A85" s="12"/>
      <c r="B85" s="190"/>
      <c r="C85" s="191"/>
      <c r="D85" s="192" t="s">
        <v>71</v>
      </c>
      <c r="E85" s="204" t="s">
        <v>80</v>
      </c>
      <c r="F85" s="204" t="s">
        <v>119</v>
      </c>
      <c r="G85" s="191"/>
      <c r="H85" s="191"/>
      <c r="I85" s="194"/>
      <c r="J85" s="205">
        <f>BK85</f>
        <v>0</v>
      </c>
      <c r="K85" s="191"/>
      <c r="L85" s="196"/>
      <c r="M85" s="197"/>
      <c r="N85" s="198"/>
      <c r="O85" s="198"/>
      <c r="P85" s="199">
        <f>SUM(P86:P92)</f>
        <v>0</v>
      </c>
      <c r="Q85" s="198"/>
      <c r="R85" s="199">
        <f>SUM(R86:R92)</f>
        <v>0</v>
      </c>
      <c r="S85" s="198"/>
      <c r="T85" s="200">
        <f>SUM(T86:T92)</f>
        <v>11.964074999999998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1" t="s">
        <v>80</v>
      </c>
      <c r="AT85" s="202" t="s">
        <v>71</v>
      </c>
      <c r="AU85" s="202" t="s">
        <v>80</v>
      </c>
      <c r="AY85" s="201" t="s">
        <v>118</v>
      </c>
      <c r="BK85" s="203">
        <f>SUM(BK86:BK92)</f>
        <v>0</v>
      </c>
    </row>
    <row r="86" s="2" customFormat="1" ht="66.75" customHeight="1">
      <c r="A86" s="40"/>
      <c r="B86" s="41"/>
      <c r="C86" s="206" t="s">
        <v>80</v>
      </c>
      <c r="D86" s="206" t="s">
        <v>120</v>
      </c>
      <c r="E86" s="207" t="s">
        <v>121</v>
      </c>
      <c r="F86" s="208" t="s">
        <v>122</v>
      </c>
      <c r="G86" s="209" t="s">
        <v>123</v>
      </c>
      <c r="H86" s="210">
        <v>19.859999999999999</v>
      </c>
      <c r="I86" s="211"/>
      <c r="J86" s="212">
        <f>ROUND(I86*H86,2)</f>
        <v>0</v>
      </c>
      <c r="K86" s="208" t="s">
        <v>124</v>
      </c>
      <c r="L86" s="46"/>
      <c r="M86" s="213" t="s">
        <v>19</v>
      </c>
      <c r="N86" s="214" t="s">
        <v>43</v>
      </c>
      <c r="O86" s="86"/>
      <c r="P86" s="215">
        <f>O86*H86</f>
        <v>0</v>
      </c>
      <c r="Q86" s="215">
        <v>0</v>
      </c>
      <c r="R86" s="215">
        <f>Q86*H86</f>
        <v>0</v>
      </c>
      <c r="S86" s="215">
        <v>0.26000000000000001</v>
      </c>
      <c r="T86" s="216">
        <f>S86*H86</f>
        <v>5.1635999999999997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R86" s="217" t="s">
        <v>125</v>
      </c>
      <c r="AT86" s="217" t="s">
        <v>120</v>
      </c>
      <c r="AU86" s="217" t="s">
        <v>82</v>
      </c>
      <c r="AY86" s="19" t="s">
        <v>118</v>
      </c>
      <c r="BE86" s="218">
        <f>IF(N86="základní",J86,0)</f>
        <v>0</v>
      </c>
      <c r="BF86" s="218">
        <f>IF(N86="snížená",J86,0)</f>
        <v>0</v>
      </c>
      <c r="BG86" s="218">
        <f>IF(N86="zákl. přenesená",J86,0)</f>
        <v>0</v>
      </c>
      <c r="BH86" s="218">
        <f>IF(N86="sníž. přenesená",J86,0)</f>
        <v>0</v>
      </c>
      <c r="BI86" s="218">
        <f>IF(N86="nulová",J86,0)</f>
        <v>0</v>
      </c>
      <c r="BJ86" s="19" t="s">
        <v>80</v>
      </c>
      <c r="BK86" s="218">
        <f>ROUND(I86*H86,2)</f>
        <v>0</v>
      </c>
      <c r="BL86" s="19" t="s">
        <v>125</v>
      </c>
      <c r="BM86" s="217" t="s">
        <v>126</v>
      </c>
    </row>
    <row r="87" s="2" customFormat="1">
      <c r="A87" s="40"/>
      <c r="B87" s="41"/>
      <c r="C87" s="42"/>
      <c r="D87" s="219" t="s">
        <v>127</v>
      </c>
      <c r="E87" s="42"/>
      <c r="F87" s="220" t="s">
        <v>128</v>
      </c>
      <c r="G87" s="42"/>
      <c r="H87" s="42"/>
      <c r="I87" s="221"/>
      <c r="J87" s="42"/>
      <c r="K87" s="42"/>
      <c r="L87" s="46"/>
      <c r="M87" s="222"/>
      <c r="N87" s="223"/>
      <c r="O87" s="86"/>
      <c r="P87" s="86"/>
      <c r="Q87" s="86"/>
      <c r="R87" s="86"/>
      <c r="S87" s="86"/>
      <c r="T87" s="87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T87" s="19" t="s">
        <v>127</v>
      </c>
      <c r="AU87" s="19" t="s">
        <v>82</v>
      </c>
    </row>
    <row r="88" s="2" customFormat="1" ht="55.5" customHeight="1">
      <c r="A88" s="40"/>
      <c r="B88" s="41"/>
      <c r="C88" s="206" t="s">
        <v>82</v>
      </c>
      <c r="D88" s="206" t="s">
        <v>120</v>
      </c>
      <c r="E88" s="207" t="s">
        <v>129</v>
      </c>
      <c r="F88" s="208" t="s">
        <v>130</v>
      </c>
      <c r="G88" s="209" t="s">
        <v>123</v>
      </c>
      <c r="H88" s="210">
        <v>19.859999999999999</v>
      </c>
      <c r="I88" s="211"/>
      <c r="J88" s="212">
        <f>ROUND(I88*H88,2)</f>
        <v>0</v>
      </c>
      <c r="K88" s="208" t="s">
        <v>124</v>
      </c>
      <c r="L88" s="46"/>
      <c r="M88" s="213" t="s">
        <v>19</v>
      </c>
      <c r="N88" s="214" t="s">
        <v>43</v>
      </c>
      <c r="O88" s="86"/>
      <c r="P88" s="215">
        <f>O88*H88</f>
        <v>0</v>
      </c>
      <c r="Q88" s="215">
        <v>0</v>
      </c>
      <c r="R88" s="215">
        <f>Q88*H88</f>
        <v>0</v>
      </c>
      <c r="S88" s="215">
        <v>0.17999999999999999</v>
      </c>
      <c r="T88" s="216">
        <f>S88*H88</f>
        <v>3.5747999999999998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R88" s="217" t="s">
        <v>125</v>
      </c>
      <c r="AT88" s="217" t="s">
        <v>120</v>
      </c>
      <c r="AU88" s="217" t="s">
        <v>82</v>
      </c>
      <c r="AY88" s="19" t="s">
        <v>118</v>
      </c>
      <c r="BE88" s="218">
        <f>IF(N88="základní",J88,0)</f>
        <v>0</v>
      </c>
      <c r="BF88" s="218">
        <f>IF(N88="snížená",J88,0)</f>
        <v>0</v>
      </c>
      <c r="BG88" s="218">
        <f>IF(N88="zákl. přenesená",J88,0)</f>
        <v>0</v>
      </c>
      <c r="BH88" s="218">
        <f>IF(N88="sníž. přenesená",J88,0)</f>
        <v>0</v>
      </c>
      <c r="BI88" s="218">
        <f>IF(N88="nulová",J88,0)</f>
        <v>0</v>
      </c>
      <c r="BJ88" s="19" t="s">
        <v>80</v>
      </c>
      <c r="BK88" s="218">
        <f>ROUND(I88*H88,2)</f>
        <v>0</v>
      </c>
      <c r="BL88" s="19" t="s">
        <v>125</v>
      </c>
      <c r="BM88" s="217" t="s">
        <v>131</v>
      </c>
    </row>
    <row r="89" s="2" customFormat="1">
      <c r="A89" s="40"/>
      <c r="B89" s="41"/>
      <c r="C89" s="42"/>
      <c r="D89" s="219" t="s">
        <v>127</v>
      </c>
      <c r="E89" s="42"/>
      <c r="F89" s="220" t="s">
        <v>132</v>
      </c>
      <c r="G89" s="42"/>
      <c r="H89" s="42"/>
      <c r="I89" s="221"/>
      <c r="J89" s="42"/>
      <c r="K89" s="42"/>
      <c r="L89" s="46"/>
      <c r="M89" s="222"/>
      <c r="N89" s="223"/>
      <c r="O89" s="86"/>
      <c r="P89" s="86"/>
      <c r="Q89" s="86"/>
      <c r="R89" s="86"/>
      <c r="S89" s="86"/>
      <c r="T89" s="87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T89" s="19" t="s">
        <v>127</v>
      </c>
      <c r="AU89" s="19" t="s">
        <v>82</v>
      </c>
    </row>
    <row r="90" s="2" customFormat="1" ht="49.05" customHeight="1">
      <c r="A90" s="40"/>
      <c r="B90" s="41"/>
      <c r="C90" s="206" t="s">
        <v>133</v>
      </c>
      <c r="D90" s="206" t="s">
        <v>120</v>
      </c>
      <c r="E90" s="207" t="s">
        <v>134</v>
      </c>
      <c r="F90" s="208" t="s">
        <v>135</v>
      </c>
      <c r="G90" s="209" t="s">
        <v>136</v>
      </c>
      <c r="H90" s="210">
        <v>15.734999999999999</v>
      </c>
      <c r="I90" s="211"/>
      <c r="J90" s="212">
        <f>ROUND(I90*H90,2)</f>
        <v>0</v>
      </c>
      <c r="K90" s="208" t="s">
        <v>124</v>
      </c>
      <c r="L90" s="46"/>
      <c r="M90" s="213" t="s">
        <v>19</v>
      </c>
      <c r="N90" s="214" t="s">
        <v>43</v>
      </c>
      <c r="O90" s="86"/>
      <c r="P90" s="215">
        <f>O90*H90</f>
        <v>0</v>
      </c>
      <c r="Q90" s="215">
        <v>0</v>
      </c>
      <c r="R90" s="215">
        <f>Q90*H90</f>
        <v>0</v>
      </c>
      <c r="S90" s="215">
        <v>0.20499999999999999</v>
      </c>
      <c r="T90" s="216">
        <f>S90*H90</f>
        <v>3.2256749999999998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17" t="s">
        <v>125</v>
      </c>
      <c r="AT90" s="217" t="s">
        <v>120</v>
      </c>
      <c r="AU90" s="217" t="s">
        <v>82</v>
      </c>
      <c r="AY90" s="19" t="s">
        <v>118</v>
      </c>
      <c r="BE90" s="218">
        <f>IF(N90="základní",J90,0)</f>
        <v>0</v>
      </c>
      <c r="BF90" s="218">
        <f>IF(N90="snížená",J90,0)</f>
        <v>0</v>
      </c>
      <c r="BG90" s="218">
        <f>IF(N90="zákl. přenesená",J90,0)</f>
        <v>0</v>
      </c>
      <c r="BH90" s="218">
        <f>IF(N90="sníž. přenesená",J90,0)</f>
        <v>0</v>
      </c>
      <c r="BI90" s="218">
        <f>IF(N90="nulová",J90,0)</f>
        <v>0</v>
      </c>
      <c r="BJ90" s="19" t="s">
        <v>80</v>
      </c>
      <c r="BK90" s="218">
        <f>ROUND(I90*H90,2)</f>
        <v>0</v>
      </c>
      <c r="BL90" s="19" t="s">
        <v>125</v>
      </c>
      <c r="BM90" s="217" t="s">
        <v>137</v>
      </c>
    </row>
    <row r="91" s="2" customFormat="1">
      <c r="A91" s="40"/>
      <c r="B91" s="41"/>
      <c r="C91" s="42"/>
      <c r="D91" s="219" t="s">
        <v>127</v>
      </c>
      <c r="E91" s="42"/>
      <c r="F91" s="220" t="s">
        <v>138</v>
      </c>
      <c r="G91" s="42"/>
      <c r="H91" s="42"/>
      <c r="I91" s="221"/>
      <c r="J91" s="42"/>
      <c r="K91" s="42"/>
      <c r="L91" s="46"/>
      <c r="M91" s="222"/>
      <c r="N91" s="223"/>
      <c r="O91" s="86"/>
      <c r="P91" s="86"/>
      <c r="Q91" s="86"/>
      <c r="R91" s="86"/>
      <c r="S91" s="86"/>
      <c r="T91" s="87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9" t="s">
        <v>127</v>
      </c>
      <c r="AU91" s="19" t="s">
        <v>82</v>
      </c>
    </row>
    <row r="92" s="13" customFormat="1">
      <c r="A92" s="13"/>
      <c r="B92" s="224"/>
      <c r="C92" s="225"/>
      <c r="D92" s="226" t="s">
        <v>139</v>
      </c>
      <c r="E92" s="227" t="s">
        <v>19</v>
      </c>
      <c r="F92" s="228" t="s">
        <v>140</v>
      </c>
      <c r="G92" s="225"/>
      <c r="H92" s="229">
        <v>15.734999999999999</v>
      </c>
      <c r="I92" s="230"/>
      <c r="J92" s="225"/>
      <c r="K92" s="225"/>
      <c r="L92" s="231"/>
      <c r="M92" s="232"/>
      <c r="N92" s="233"/>
      <c r="O92" s="233"/>
      <c r="P92" s="233"/>
      <c r="Q92" s="233"/>
      <c r="R92" s="233"/>
      <c r="S92" s="233"/>
      <c r="T92" s="234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35" t="s">
        <v>139</v>
      </c>
      <c r="AU92" s="235" t="s">
        <v>82</v>
      </c>
      <c r="AV92" s="13" t="s">
        <v>82</v>
      </c>
      <c r="AW92" s="13" t="s">
        <v>33</v>
      </c>
      <c r="AX92" s="13" t="s">
        <v>80</v>
      </c>
      <c r="AY92" s="235" t="s">
        <v>118</v>
      </c>
    </row>
    <row r="93" s="12" customFormat="1" ht="22.8" customHeight="1">
      <c r="A93" s="12"/>
      <c r="B93" s="190"/>
      <c r="C93" s="191"/>
      <c r="D93" s="192" t="s">
        <v>71</v>
      </c>
      <c r="E93" s="204" t="s">
        <v>141</v>
      </c>
      <c r="F93" s="204" t="s">
        <v>142</v>
      </c>
      <c r="G93" s="191"/>
      <c r="H93" s="191"/>
      <c r="I93" s="194"/>
      <c r="J93" s="205">
        <f>BK93</f>
        <v>0</v>
      </c>
      <c r="K93" s="191"/>
      <c r="L93" s="196"/>
      <c r="M93" s="197"/>
      <c r="N93" s="198"/>
      <c r="O93" s="198"/>
      <c r="P93" s="199">
        <f>SUM(P94:P109)</f>
        <v>0</v>
      </c>
      <c r="Q93" s="198"/>
      <c r="R93" s="199">
        <f>SUM(R94:R109)</f>
        <v>0</v>
      </c>
      <c r="S93" s="198"/>
      <c r="T93" s="200">
        <f>SUM(T94:T109)</f>
        <v>3.4904009999999999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1" t="s">
        <v>80</v>
      </c>
      <c r="AT93" s="202" t="s">
        <v>71</v>
      </c>
      <c r="AU93" s="202" t="s">
        <v>80</v>
      </c>
      <c r="AY93" s="201" t="s">
        <v>118</v>
      </c>
      <c r="BK93" s="203">
        <f>SUM(BK94:BK109)</f>
        <v>0</v>
      </c>
    </row>
    <row r="94" s="2" customFormat="1" ht="37.8" customHeight="1">
      <c r="A94" s="40"/>
      <c r="B94" s="41"/>
      <c r="C94" s="206" t="s">
        <v>125</v>
      </c>
      <c r="D94" s="206" t="s">
        <v>120</v>
      </c>
      <c r="E94" s="207" t="s">
        <v>143</v>
      </c>
      <c r="F94" s="208" t="s">
        <v>144</v>
      </c>
      <c r="G94" s="209" t="s">
        <v>145</v>
      </c>
      <c r="H94" s="210">
        <v>0.17799999999999999</v>
      </c>
      <c r="I94" s="211"/>
      <c r="J94" s="212">
        <f>ROUND(I94*H94,2)</f>
        <v>0</v>
      </c>
      <c r="K94" s="208" t="s">
        <v>124</v>
      </c>
      <c r="L94" s="46"/>
      <c r="M94" s="213" t="s">
        <v>19</v>
      </c>
      <c r="N94" s="214" t="s">
        <v>43</v>
      </c>
      <c r="O94" s="86"/>
      <c r="P94" s="215">
        <f>O94*H94</f>
        <v>0</v>
      </c>
      <c r="Q94" s="215">
        <v>0</v>
      </c>
      <c r="R94" s="215">
        <f>Q94*H94</f>
        <v>0</v>
      </c>
      <c r="S94" s="215">
        <v>1</v>
      </c>
      <c r="T94" s="216">
        <f>S94*H94</f>
        <v>0.17799999999999999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17" t="s">
        <v>125</v>
      </c>
      <c r="AT94" s="217" t="s">
        <v>120</v>
      </c>
      <c r="AU94" s="217" t="s">
        <v>82</v>
      </c>
      <c r="AY94" s="19" t="s">
        <v>118</v>
      </c>
      <c r="BE94" s="218">
        <f>IF(N94="základní",J94,0)</f>
        <v>0</v>
      </c>
      <c r="BF94" s="218">
        <f>IF(N94="snížená",J94,0)</f>
        <v>0</v>
      </c>
      <c r="BG94" s="218">
        <f>IF(N94="zákl. přenesená",J94,0)</f>
        <v>0</v>
      </c>
      <c r="BH94" s="218">
        <f>IF(N94="sníž. přenesená",J94,0)</f>
        <v>0</v>
      </c>
      <c r="BI94" s="218">
        <f>IF(N94="nulová",J94,0)</f>
        <v>0</v>
      </c>
      <c r="BJ94" s="19" t="s">
        <v>80</v>
      </c>
      <c r="BK94" s="218">
        <f>ROUND(I94*H94,2)</f>
        <v>0</v>
      </c>
      <c r="BL94" s="19" t="s">
        <v>125</v>
      </c>
      <c r="BM94" s="217" t="s">
        <v>146</v>
      </c>
    </row>
    <row r="95" s="2" customFormat="1">
      <c r="A95" s="40"/>
      <c r="B95" s="41"/>
      <c r="C95" s="42"/>
      <c r="D95" s="219" t="s">
        <v>127</v>
      </c>
      <c r="E95" s="42"/>
      <c r="F95" s="220" t="s">
        <v>147</v>
      </c>
      <c r="G95" s="42"/>
      <c r="H95" s="42"/>
      <c r="I95" s="221"/>
      <c r="J95" s="42"/>
      <c r="K95" s="42"/>
      <c r="L95" s="46"/>
      <c r="M95" s="222"/>
      <c r="N95" s="223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127</v>
      </c>
      <c r="AU95" s="19" t="s">
        <v>82</v>
      </c>
    </row>
    <row r="96" s="13" customFormat="1">
      <c r="A96" s="13"/>
      <c r="B96" s="224"/>
      <c r="C96" s="225"/>
      <c r="D96" s="226" t="s">
        <v>139</v>
      </c>
      <c r="E96" s="227" t="s">
        <v>19</v>
      </c>
      <c r="F96" s="228" t="s">
        <v>148</v>
      </c>
      <c r="G96" s="225"/>
      <c r="H96" s="229">
        <v>0.02</v>
      </c>
      <c r="I96" s="230"/>
      <c r="J96" s="225"/>
      <c r="K96" s="225"/>
      <c r="L96" s="231"/>
      <c r="M96" s="232"/>
      <c r="N96" s="233"/>
      <c r="O96" s="233"/>
      <c r="P96" s="233"/>
      <c r="Q96" s="233"/>
      <c r="R96" s="233"/>
      <c r="S96" s="233"/>
      <c r="T96" s="234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5" t="s">
        <v>139</v>
      </c>
      <c r="AU96" s="235" t="s">
        <v>82</v>
      </c>
      <c r="AV96" s="13" t="s">
        <v>82</v>
      </c>
      <c r="AW96" s="13" t="s">
        <v>33</v>
      </c>
      <c r="AX96" s="13" t="s">
        <v>72</v>
      </c>
      <c r="AY96" s="235" t="s">
        <v>118</v>
      </c>
    </row>
    <row r="97" s="13" customFormat="1">
      <c r="A97" s="13"/>
      <c r="B97" s="224"/>
      <c r="C97" s="225"/>
      <c r="D97" s="226" t="s">
        <v>139</v>
      </c>
      <c r="E97" s="227" t="s">
        <v>19</v>
      </c>
      <c r="F97" s="228" t="s">
        <v>149</v>
      </c>
      <c r="G97" s="225"/>
      <c r="H97" s="229">
        <v>0.158</v>
      </c>
      <c r="I97" s="230"/>
      <c r="J97" s="225"/>
      <c r="K97" s="225"/>
      <c r="L97" s="231"/>
      <c r="M97" s="232"/>
      <c r="N97" s="233"/>
      <c r="O97" s="233"/>
      <c r="P97" s="233"/>
      <c r="Q97" s="233"/>
      <c r="R97" s="233"/>
      <c r="S97" s="233"/>
      <c r="T97" s="234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5" t="s">
        <v>139</v>
      </c>
      <c r="AU97" s="235" t="s">
        <v>82</v>
      </c>
      <c r="AV97" s="13" t="s">
        <v>82</v>
      </c>
      <c r="AW97" s="13" t="s">
        <v>33</v>
      </c>
      <c r="AX97" s="13" t="s">
        <v>72</v>
      </c>
      <c r="AY97" s="235" t="s">
        <v>118</v>
      </c>
    </row>
    <row r="98" s="14" customFormat="1">
      <c r="A98" s="14"/>
      <c r="B98" s="236"/>
      <c r="C98" s="237"/>
      <c r="D98" s="226" t="s">
        <v>139</v>
      </c>
      <c r="E98" s="238" t="s">
        <v>19</v>
      </c>
      <c r="F98" s="239" t="s">
        <v>150</v>
      </c>
      <c r="G98" s="237"/>
      <c r="H98" s="240">
        <v>0.17799999999999999</v>
      </c>
      <c r="I98" s="241"/>
      <c r="J98" s="237"/>
      <c r="K98" s="237"/>
      <c r="L98" s="242"/>
      <c r="M98" s="243"/>
      <c r="N98" s="244"/>
      <c r="O98" s="244"/>
      <c r="P98" s="244"/>
      <c r="Q98" s="244"/>
      <c r="R98" s="244"/>
      <c r="S98" s="244"/>
      <c r="T98" s="245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46" t="s">
        <v>139</v>
      </c>
      <c r="AU98" s="246" t="s">
        <v>82</v>
      </c>
      <c r="AV98" s="14" t="s">
        <v>125</v>
      </c>
      <c r="AW98" s="14" t="s">
        <v>33</v>
      </c>
      <c r="AX98" s="14" t="s">
        <v>80</v>
      </c>
      <c r="AY98" s="246" t="s">
        <v>118</v>
      </c>
    </row>
    <row r="99" s="2" customFormat="1" ht="37.8" customHeight="1">
      <c r="A99" s="40"/>
      <c r="B99" s="41"/>
      <c r="C99" s="206" t="s">
        <v>151</v>
      </c>
      <c r="D99" s="206" t="s">
        <v>120</v>
      </c>
      <c r="E99" s="207" t="s">
        <v>152</v>
      </c>
      <c r="F99" s="208" t="s">
        <v>153</v>
      </c>
      <c r="G99" s="209" t="s">
        <v>145</v>
      </c>
      <c r="H99" s="210">
        <v>1.3280000000000001</v>
      </c>
      <c r="I99" s="211"/>
      <c r="J99" s="212">
        <f>ROUND(I99*H99,2)</f>
        <v>0</v>
      </c>
      <c r="K99" s="208" t="s">
        <v>124</v>
      </c>
      <c r="L99" s="46"/>
      <c r="M99" s="213" t="s">
        <v>19</v>
      </c>
      <c r="N99" s="214" t="s">
        <v>43</v>
      </c>
      <c r="O99" s="86"/>
      <c r="P99" s="215">
        <f>O99*H99</f>
        <v>0</v>
      </c>
      <c r="Q99" s="215">
        <v>0</v>
      </c>
      <c r="R99" s="215">
        <f>Q99*H99</f>
        <v>0</v>
      </c>
      <c r="S99" s="215">
        <v>1</v>
      </c>
      <c r="T99" s="216">
        <f>S99*H99</f>
        <v>1.3280000000000001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17" t="s">
        <v>125</v>
      </c>
      <c r="AT99" s="217" t="s">
        <v>120</v>
      </c>
      <c r="AU99" s="217" t="s">
        <v>82</v>
      </c>
      <c r="AY99" s="19" t="s">
        <v>118</v>
      </c>
      <c r="BE99" s="218">
        <f>IF(N99="základní",J99,0)</f>
        <v>0</v>
      </c>
      <c r="BF99" s="218">
        <f>IF(N99="snížená",J99,0)</f>
        <v>0</v>
      </c>
      <c r="BG99" s="218">
        <f>IF(N99="zákl. přenesená",J99,0)</f>
        <v>0</v>
      </c>
      <c r="BH99" s="218">
        <f>IF(N99="sníž. přenesená",J99,0)</f>
        <v>0</v>
      </c>
      <c r="BI99" s="218">
        <f>IF(N99="nulová",J99,0)</f>
        <v>0</v>
      </c>
      <c r="BJ99" s="19" t="s">
        <v>80</v>
      </c>
      <c r="BK99" s="218">
        <f>ROUND(I99*H99,2)</f>
        <v>0</v>
      </c>
      <c r="BL99" s="19" t="s">
        <v>125</v>
      </c>
      <c r="BM99" s="217" t="s">
        <v>154</v>
      </c>
    </row>
    <row r="100" s="2" customFormat="1">
      <c r="A100" s="40"/>
      <c r="B100" s="41"/>
      <c r="C100" s="42"/>
      <c r="D100" s="219" t="s">
        <v>127</v>
      </c>
      <c r="E100" s="42"/>
      <c r="F100" s="220" t="s">
        <v>155</v>
      </c>
      <c r="G100" s="42"/>
      <c r="H100" s="42"/>
      <c r="I100" s="221"/>
      <c r="J100" s="42"/>
      <c r="K100" s="42"/>
      <c r="L100" s="46"/>
      <c r="M100" s="222"/>
      <c r="N100" s="223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9" t="s">
        <v>127</v>
      </c>
      <c r="AU100" s="19" t="s">
        <v>82</v>
      </c>
    </row>
    <row r="101" s="13" customFormat="1">
      <c r="A101" s="13"/>
      <c r="B101" s="224"/>
      <c r="C101" s="225"/>
      <c r="D101" s="226" t="s">
        <v>139</v>
      </c>
      <c r="E101" s="227" t="s">
        <v>19</v>
      </c>
      <c r="F101" s="228" t="s">
        <v>156</v>
      </c>
      <c r="G101" s="225"/>
      <c r="H101" s="229">
        <v>1.3280000000000001</v>
      </c>
      <c r="I101" s="230"/>
      <c r="J101" s="225"/>
      <c r="K101" s="225"/>
      <c r="L101" s="231"/>
      <c r="M101" s="232"/>
      <c r="N101" s="233"/>
      <c r="O101" s="233"/>
      <c r="P101" s="233"/>
      <c r="Q101" s="233"/>
      <c r="R101" s="233"/>
      <c r="S101" s="233"/>
      <c r="T101" s="234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5" t="s">
        <v>139</v>
      </c>
      <c r="AU101" s="235" t="s">
        <v>82</v>
      </c>
      <c r="AV101" s="13" t="s">
        <v>82</v>
      </c>
      <c r="AW101" s="13" t="s">
        <v>33</v>
      </c>
      <c r="AX101" s="13" t="s">
        <v>80</v>
      </c>
      <c r="AY101" s="235" t="s">
        <v>118</v>
      </c>
    </row>
    <row r="102" s="2" customFormat="1" ht="44.25" customHeight="1">
      <c r="A102" s="40"/>
      <c r="B102" s="41"/>
      <c r="C102" s="206" t="s">
        <v>157</v>
      </c>
      <c r="D102" s="206" t="s">
        <v>120</v>
      </c>
      <c r="E102" s="207" t="s">
        <v>158</v>
      </c>
      <c r="F102" s="208" t="s">
        <v>159</v>
      </c>
      <c r="G102" s="209" t="s">
        <v>123</v>
      </c>
      <c r="H102" s="210">
        <v>2.871</v>
      </c>
      <c r="I102" s="211"/>
      <c r="J102" s="212">
        <f>ROUND(I102*H102,2)</f>
        <v>0</v>
      </c>
      <c r="K102" s="208" t="s">
        <v>124</v>
      </c>
      <c r="L102" s="46"/>
      <c r="M102" s="213" t="s">
        <v>19</v>
      </c>
      <c r="N102" s="214" t="s">
        <v>43</v>
      </c>
      <c r="O102" s="86"/>
      <c r="P102" s="215">
        <f>O102*H102</f>
        <v>0</v>
      </c>
      <c r="Q102" s="215">
        <v>0</v>
      </c>
      <c r="R102" s="215">
        <f>Q102*H102</f>
        <v>0</v>
      </c>
      <c r="S102" s="215">
        <v>0.031</v>
      </c>
      <c r="T102" s="216">
        <f>S102*H102</f>
        <v>0.089000999999999997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17" t="s">
        <v>125</v>
      </c>
      <c r="AT102" s="217" t="s">
        <v>120</v>
      </c>
      <c r="AU102" s="217" t="s">
        <v>82</v>
      </c>
      <c r="AY102" s="19" t="s">
        <v>118</v>
      </c>
      <c r="BE102" s="218">
        <f>IF(N102="základní",J102,0)</f>
        <v>0</v>
      </c>
      <c r="BF102" s="218">
        <f>IF(N102="snížená",J102,0)</f>
        <v>0</v>
      </c>
      <c r="BG102" s="218">
        <f>IF(N102="zákl. přenesená",J102,0)</f>
        <v>0</v>
      </c>
      <c r="BH102" s="218">
        <f>IF(N102="sníž. přenesená",J102,0)</f>
        <v>0</v>
      </c>
      <c r="BI102" s="218">
        <f>IF(N102="nulová",J102,0)</f>
        <v>0</v>
      </c>
      <c r="BJ102" s="19" t="s">
        <v>80</v>
      </c>
      <c r="BK102" s="218">
        <f>ROUND(I102*H102,2)</f>
        <v>0</v>
      </c>
      <c r="BL102" s="19" t="s">
        <v>125</v>
      </c>
      <c r="BM102" s="217" t="s">
        <v>160</v>
      </c>
    </row>
    <row r="103" s="2" customFormat="1">
      <c r="A103" s="40"/>
      <c r="B103" s="41"/>
      <c r="C103" s="42"/>
      <c r="D103" s="219" t="s">
        <v>127</v>
      </c>
      <c r="E103" s="42"/>
      <c r="F103" s="220" t="s">
        <v>161</v>
      </c>
      <c r="G103" s="42"/>
      <c r="H103" s="42"/>
      <c r="I103" s="221"/>
      <c r="J103" s="42"/>
      <c r="K103" s="42"/>
      <c r="L103" s="46"/>
      <c r="M103" s="222"/>
      <c r="N103" s="223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127</v>
      </c>
      <c r="AU103" s="19" t="s">
        <v>82</v>
      </c>
    </row>
    <row r="104" s="13" customFormat="1">
      <c r="A104" s="13"/>
      <c r="B104" s="224"/>
      <c r="C104" s="225"/>
      <c r="D104" s="226" t="s">
        <v>139</v>
      </c>
      <c r="E104" s="227" t="s">
        <v>19</v>
      </c>
      <c r="F104" s="228" t="s">
        <v>162</v>
      </c>
      <c r="G104" s="225"/>
      <c r="H104" s="229">
        <v>1.0529999999999999</v>
      </c>
      <c r="I104" s="230"/>
      <c r="J104" s="225"/>
      <c r="K104" s="225"/>
      <c r="L104" s="231"/>
      <c r="M104" s="232"/>
      <c r="N104" s="233"/>
      <c r="O104" s="233"/>
      <c r="P104" s="233"/>
      <c r="Q104" s="233"/>
      <c r="R104" s="233"/>
      <c r="S104" s="233"/>
      <c r="T104" s="234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5" t="s">
        <v>139</v>
      </c>
      <c r="AU104" s="235" t="s">
        <v>82</v>
      </c>
      <c r="AV104" s="13" t="s">
        <v>82</v>
      </c>
      <c r="AW104" s="13" t="s">
        <v>33</v>
      </c>
      <c r="AX104" s="13" t="s">
        <v>72</v>
      </c>
      <c r="AY104" s="235" t="s">
        <v>118</v>
      </c>
    </row>
    <row r="105" s="13" customFormat="1">
      <c r="A105" s="13"/>
      <c r="B105" s="224"/>
      <c r="C105" s="225"/>
      <c r="D105" s="226" t="s">
        <v>139</v>
      </c>
      <c r="E105" s="227" t="s">
        <v>19</v>
      </c>
      <c r="F105" s="228" t="s">
        <v>163</v>
      </c>
      <c r="G105" s="225"/>
      <c r="H105" s="229">
        <v>1.8180000000000001</v>
      </c>
      <c r="I105" s="230"/>
      <c r="J105" s="225"/>
      <c r="K105" s="225"/>
      <c r="L105" s="231"/>
      <c r="M105" s="232"/>
      <c r="N105" s="233"/>
      <c r="O105" s="233"/>
      <c r="P105" s="233"/>
      <c r="Q105" s="233"/>
      <c r="R105" s="233"/>
      <c r="S105" s="233"/>
      <c r="T105" s="234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5" t="s">
        <v>139</v>
      </c>
      <c r="AU105" s="235" t="s">
        <v>82</v>
      </c>
      <c r="AV105" s="13" t="s">
        <v>82</v>
      </c>
      <c r="AW105" s="13" t="s">
        <v>33</v>
      </c>
      <c r="AX105" s="13" t="s">
        <v>72</v>
      </c>
      <c r="AY105" s="235" t="s">
        <v>118</v>
      </c>
    </row>
    <row r="106" s="14" customFormat="1">
      <c r="A106" s="14"/>
      <c r="B106" s="236"/>
      <c r="C106" s="237"/>
      <c r="D106" s="226" t="s">
        <v>139</v>
      </c>
      <c r="E106" s="238" t="s">
        <v>19</v>
      </c>
      <c r="F106" s="239" t="s">
        <v>150</v>
      </c>
      <c r="G106" s="237"/>
      <c r="H106" s="240">
        <v>2.871</v>
      </c>
      <c r="I106" s="241"/>
      <c r="J106" s="237"/>
      <c r="K106" s="237"/>
      <c r="L106" s="242"/>
      <c r="M106" s="243"/>
      <c r="N106" s="244"/>
      <c r="O106" s="244"/>
      <c r="P106" s="244"/>
      <c r="Q106" s="244"/>
      <c r="R106" s="244"/>
      <c r="S106" s="244"/>
      <c r="T106" s="245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46" t="s">
        <v>139</v>
      </c>
      <c r="AU106" s="246" t="s">
        <v>82</v>
      </c>
      <c r="AV106" s="14" t="s">
        <v>125</v>
      </c>
      <c r="AW106" s="14" t="s">
        <v>33</v>
      </c>
      <c r="AX106" s="14" t="s">
        <v>80</v>
      </c>
      <c r="AY106" s="246" t="s">
        <v>118</v>
      </c>
    </row>
    <row r="107" s="2" customFormat="1" ht="24.15" customHeight="1">
      <c r="A107" s="40"/>
      <c r="B107" s="41"/>
      <c r="C107" s="206" t="s">
        <v>164</v>
      </c>
      <c r="D107" s="206" t="s">
        <v>120</v>
      </c>
      <c r="E107" s="207" t="s">
        <v>165</v>
      </c>
      <c r="F107" s="208" t="s">
        <v>166</v>
      </c>
      <c r="G107" s="209" t="s">
        <v>123</v>
      </c>
      <c r="H107" s="210">
        <v>16.199999999999999</v>
      </c>
      <c r="I107" s="211"/>
      <c r="J107" s="212">
        <f>ROUND(I107*H107,2)</f>
        <v>0</v>
      </c>
      <c r="K107" s="208" t="s">
        <v>124</v>
      </c>
      <c r="L107" s="46"/>
      <c r="M107" s="213" t="s">
        <v>19</v>
      </c>
      <c r="N107" s="214" t="s">
        <v>43</v>
      </c>
      <c r="O107" s="86"/>
      <c r="P107" s="215">
        <f>O107*H107</f>
        <v>0</v>
      </c>
      <c r="Q107" s="215">
        <v>0</v>
      </c>
      <c r="R107" s="215">
        <f>Q107*H107</f>
        <v>0</v>
      </c>
      <c r="S107" s="215">
        <v>0.11700000000000001</v>
      </c>
      <c r="T107" s="216">
        <f>S107*H107</f>
        <v>1.8954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17" t="s">
        <v>125</v>
      </c>
      <c r="AT107" s="217" t="s">
        <v>120</v>
      </c>
      <c r="AU107" s="217" t="s">
        <v>82</v>
      </c>
      <c r="AY107" s="19" t="s">
        <v>118</v>
      </c>
      <c r="BE107" s="218">
        <f>IF(N107="základní",J107,0)</f>
        <v>0</v>
      </c>
      <c r="BF107" s="218">
        <f>IF(N107="snížená",J107,0)</f>
        <v>0</v>
      </c>
      <c r="BG107" s="218">
        <f>IF(N107="zákl. přenesená",J107,0)</f>
        <v>0</v>
      </c>
      <c r="BH107" s="218">
        <f>IF(N107="sníž. přenesená",J107,0)</f>
        <v>0</v>
      </c>
      <c r="BI107" s="218">
        <f>IF(N107="nulová",J107,0)</f>
        <v>0</v>
      </c>
      <c r="BJ107" s="19" t="s">
        <v>80</v>
      </c>
      <c r="BK107" s="218">
        <f>ROUND(I107*H107,2)</f>
        <v>0</v>
      </c>
      <c r="BL107" s="19" t="s">
        <v>125</v>
      </c>
      <c r="BM107" s="217" t="s">
        <v>167</v>
      </c>
    </row>
    <row r="108" s="2" customFormat="1">
      <c r="A108" s="40"/>
      <c r="B108" s="41"/>
      <c r="C108" s="42"/>
      <c r="D108" s="219" t="s">
        <v>127</v>
      </c>
      <c r="E108" s="42"/>
      <c r="F108" s="220" t="s">
        <v>168</v>
      </c>
      <c r="G108" s="42"/>
      <c r="H108" s="42"/>
      <c r="I108" s="221"/>
      <c r="J108" s="42"/>
      <c r="K108" s="42"/>
      <c r="L108" s="46"/>
      <c r="M108" s="222"/>
      <c r="N108" s="223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9" t="s">
        <v>127</v>
      </c>
      <c r="AU108" s="19" t="s">
        <v>82</v>
      </c>
    </row>
    <row r="109" s="13" customFormat="1">
      <c r="A109" s="13"/>
      <c r="B109" s="224"/>
      <c r="C109" s="225"/>
      <c r="D109" s="226" t="s">
        <v>139</v>
      </c>
      <c r="E109" s="227" t="s">
        <v>19</v>
      </c>
      <c r="F109" s="228" t="s">
        <v>169</v>
      </c>
      <c r="G109" s="225"/>
      <c r="H109" s="229">
        <v>16.199999999999999</v>
      </c>
      <c r="I109" s="230"/>
      <c r="J109" s="225"/>
      <c r="K109" s="225"/>
      <c r="L109" s="231"/>
      <c r="M109" s="232"/>
      <c r="N109" s="233"/>
      <c r="O109" s="233"/>
      <c r="P109" s="233"/>
      <c r="Q109" s="233"/>
      <c r="R109" s="233"/>
      <c r="S109" s="233"/>
      <c r="T109" s="234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5" t="s">
        <v>139</v>
      </c>
      <c r="AU109" s="235" t="s">
        <v>82</v>
      </c>
      <c r="AV109" s="13" t="s">
        <v>82</v>
      </c>
      <c r="AW109" s="13" t="s">
        <v>33</v>
      </c>
      <c r="AX109" s="13" t="s">
        <v>80</v>
      </c>
      <c r="AY109" s="235" t="s">
        <v>118</v>
      </c>
    </row>
    <row r="110" s="12" customFormat="1" ht="22.8" customHeight="1">
      <c r="A110" s="12"/>
      <c r="B110" s="190"/>
      <c r="C110" s="191"/>
      <c r="D110" s="192" t="s">
        <v>71</v>
      </c>
      <c r="E110" s="204" t="s">
        <v>170</v>
      </c>
      <c r="F110" s="204" t="s">
        <v>171</v>
      </c>
      <c r="G110" s="191"/>
      <c r="H110" s="191"/>
      <c r="I110" s="194"/>
      <c r="J110" s="205">
        <f>BK110</f>
        <v>0</v>
      </c>
      <c r="K110" s="191"/>
      <c r="L110" s="196"/>
      <c r="M110" s="197"/>
      <c r="N110" s="198"/>
      <c r="O110" s="198"/>
      <c r="P110" s="199">
        <f>SUM(P111:P119)</f>
        <v>0</v>
      </c>
      <c r="Q110" s="198"/>
      <c r="R110" s="199">
        <f>SUM(R111:R119)</f>
        <v>0</v>
      </c>
      <c r="S110" s="198"/>
      <c r="T110" s="200">
        <f>SUM(T111:T119)</f>
        <v>0</v>
      </c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R110" s="201" t="s">
        <v>80</v>
      </c>
      <c r="AT110" s="202" t="s">
        <v>71</v>
      </c>
      <c r="AU110" s="202" t="s">
        <v>80</v>
      </c>
      <c r="AY110" s="201" t="s">
        <v>118</v>
      </c>
      <c r="BK110" s="203">
        <f>SUM(BK111:BK119)</f>
        <v>0</v>
      </c>
    </row>
    <row r="111" s="2" customFormat="1" ht="37.8" customHeight="1">
      <c r="A111" s="40"/>
      <c r="B111" s="41"/>
      <c r="C111" s="206" t="s">
        <v>172</v>
      </c>
      <c r="D111" s="206" t="s">
        <v>120</v>
      </c>
      <c r="E111" s="207" t="s">
        <v>173</v>
      </c>
      <c r="F111" s="208" t="s">
        <v>174</v>
      </c>
      <c r="G111" s="209" t="s">
        <v>175</v>
      </c>
      <c r="H111" s="210">
        <v>15.454000000000001</v>
      </c>
      <c r="I111" s="211"/>
      <c r="J111" s="212">
        <f>ROUND(I111*H111,2)</f>
        <v>0</v>
      </c>
      <c r="K111" s="208" t="s">
        <v>124</v>
      </c>
      <c r="L111" s="46"/>
      <c r="M111" s="213" t="s">
        <v>19</v>
      </c>
      <c r="N111" s="214" t="s">
        <v>43</v>
      </c>
      <c r="O111" s="86"/>
      <c r="P111" s="215">
        <f>O111*H111</f>
        <v>0</v>
      </c>
      <c r="Q111" s="215">
        <v>0</v>
      </c>
      <c r="R111" s="215">
        <f>Q111*H111</f>
        <v>0</v>
      </c>
      <c r="S111" s="215">
        <v>0</v>
      </c>
      <c r="T111" s="216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17" t="s">
        <v>125</v>
      </c>
      <c r="AT111" s="217" t="s">
        <v>120</v>
      </c>
      <c r="AU111" s="217" t="s">
        <v>82</v>
      </c>
      <c r="AY111" s="19" t="s">
        <v>118</v>
      </c>
      <c r="BE111" s="218">
        <f>IF(N111="základní",J111,0)</f>
        <v>0</v>
      </c>
      <c r="BF111" s="218">
        <f>IF(N111="snížená",J111,0)</f>
        <v>0</v>
      </c>
      <c r="BG111" s="218">
        <f>IF(N111="zákl. přenesená",J111,0)</f>
        <v>0</v>
      </c>
      <c r="BH111" s="218">
        <f>IF(N111="sníž. přenesená",J111,0)</f>
        <v>0</v>
      </c>
      <c r="BI111" s="218">
        <f>IF(N111="nulová",J111,0)</f>
        <v>0</v>
      </c>
      <c r="BJ111" s="19" t="s">
        <v>80</v>
      </c>
      <c r="BK111" s="218">
        <f>ROUND(I111*H111,2)</f>
        <v>0</v>
      </c>
      <c r="BL111" s="19" t="s">
        <v>125</v>
      </c>
      <c r="BM111" s="217" t="s">
        <v>176</v>
      </c>
    </row>
    <row r="112" s="2" customFormat="1">
      <c r="A112" s="40"/>
      <c r="B112" s="41"/>
      <c r="C112" s="42"/>
      <c r="D112" s="219" t="s">
        <v>127</v>
      </c>
      <c r="E112" s="42"/>
      <c r="F112" s="220" t="s">
        <v>177</v>
      </c>
      <c r="G112" s="42"/>
      <c r="H112" s="42"/>
      <c r="I112" s="221"/>
      <c r="J112" s="42"/>
      <c r="K112" s="42"/>
      <c r="L112" s="46"/>
      <c r="M112" s="222"/>
      <c r="N112" s="223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9" t="s">
        <v>127</v>
      </c>
      <c r="AU112" s="19" t="s">
        <v>82</v>
      </c>
    </row>
    <row r="113" s="2" customFormat="1" ht="33" customHeight="1">
      <c r="A113" s="40"/>
      <c r="B113" s="41"/>
      <c r="C113" s="206" t="s">
        <v>141</v>
      </c>
      <c r="D113" s="206" t="s">
        <v>120</v>
      </c>
      <c r="E113" s="207" t="s">
        <v>178</v>
      </c>
      <c r="F113" s="208" t="s">
        <v>179</v>
      </c>
      <c r="G113" s="209" t="s">
        <v>175</v>
      </c>
      <c r="H113" s="210">
        <v>15.454000000000001</v>
      </c>
      <c r="I113" s="211"/>
      <c r="J113" s="212">
        <f>ROUND(I113*H113,2)</f>
        <v>0</v>
      </c>
      <c r="K113" s="208" t="s">
        <v>124</v>
      </c>
      <c r="L113" s="46"/>
      <c r="M113" s="213" t="s">
        <v>19</v>
      </c>
      <c r="N113" s="214" t="s">
        <v>43</v>
      </c>
      <c r="O113" s="86"/>
      <c r="P113" s="215">
        <f>O113*H113</f>
        <v>0</v>
      </c>
      <c r="Q113" s="215">
        <v>0</v>
      </c>
      <c r="R113" s="215">
        <f>Q113*H113</f>
        <v>0</v>
      </c>
      <c r="S113" s="215">
        <v>0</v>
      </c>
      <c r="T113" s="216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17" t="s">
        <v>125</v>
      </c>
      <c r="AT113" s="217" t="s">
        <v>120</v>
      </c>
      <c r="AU113" s="217" t="s">
        <v>82</v>
      </c>
      <c r="AY113" s="19" t="s">
        <v>118</v>
      </c>
      <c r="BE113" s="218">
        <f>IF(N113="základní",J113,0)</f>
        <v>0</v>
      </c>
      <c r="BF113" s="218">
        <f>IF(N113="snížená",J113,0)</f>
        <v>0</v>
      </c>
      <c r="BG113" s="218">
        <f>IF(N113="zákl. přenesená",J113,0)</f>
        <v>0</v>
      </c>
      <c r="BH113" s="218">
        <f>IF(N113="sníž. přenesená",J113,0)</f>
        <v>0</v>
      </c>
      <c r="BI113" s="218">
        <f>IF(N113="nulová",J113,0)</f>
        <v>0</v>
      </c>
      <c r="BJ113" s="19" t="s">
        <v>80</v>
      </c>
      <c r="BK113" s="218">
        <f>ROUND(I113*H113,2)</f>
        <v>0</v>
      </c>
      <c r="BL113" s="19" t="s">
        <v>125</v>
      </c>
      <c r="BM113" s="217" t="s">
        <v>180</v>
      </c>
    </row>
    <row r="114" s="2" customFormat="1">
      <c r="A114" s="40"/>
      <c r="B114" s="41"/>
      <c r="C114" s="42"/>
      <c r="D114" s="219" t="s">
        <v>127</v>
      </c>
      <c r="E114" s="42"/>
      <c r="F114" s="220" t="s">
        <v>181</v>
      </c>
      <c r="G114" s="42"/>
      <c r="H114" s="42"/>
      <c r="I114" s="221"/>
      <c r="J114" s="42"/>
      <c r="K114" s="42"/>
      <c r="L114" s="46"/>
      <c r="M114" s="222"/>
      <c r="N114" s="223"/>
      <c r="O114" s="86"/>
      <c r="P114" s="86"/>
      <c r="Q114" s="86"/>
      <c r="R114" s="86"/>
      <c r="S114" s="86"/>
      <c r="T114" s="87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T114" s="19" t="s">
        <v>127</v>
      </c>
      <c r="AU114" s="19" t="s">
        <v>82</v>
      </c>
    </row>
    <row r="115" s="2" customFormat="1" ht="44.25" customHeight="1">
      <c r="A115" s="40"/>
      <c r="B115" s="41"/>
      <c r="C115" s="206" t="s">
        <v>182</v>
      </c>
      <c r="D115" s="206" t="s">
        <v>120</v>
      </c>
      <c r="E115" s="207" t="s">
        <v>183</v>
      </c>
      <c r="F115" s="208" t="s">
        <v>184</v>
      </c>
      <c r="G115" s="209" t="s">
        <v>175</v>
      </c>
      <c r="H115" s="210">
        <v>216.356</v>
      </c>
      <c r="I115" s="211"/>
      <c r="J115" s="212">
        <f>ROUND(I115*H115,2)</f>
        <v>0</v>
      </c>
      <c r="K115" s="208" t="s">
        <v>124</v>
      </c>
      <c r="L115" s="46"/>
      <c r="M115" s="213" t="s">
        <v>19</v>
      </c>
      <c r="N115" s="214" t="s">
        <v>43</v>
      </c>
      <c r="O115" s="86"/>
      <c r="P115" s="215">
        <f>O115*H115</f>
        <v>0</v>
      </c>
      <c r="Q115" s="215">
        <v>0</v>
      </c>
      <c r="R115" s="215">
        <f>Q115*H115</f>
        <v>0</v>
      </c>
      <c r="S115" s="215">
        <v>0</v>
      </c>
      <c r="T115" s="216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17" t="s">
        <v>125</v>
      </c>
      <c r="AT115" s="217" t="s">
        <v>120</v>
      </c>
      <c r="AU115" s="217" t="s">
        <v>82</v>
      </c>
      <c r="AY115" s="19" t="s">
        <v>118</v>
      </c>
      <c r="BE115" s="218">
        <f>IF(N115="základní",J115,0)</f>
        <v>0</v>
      </c>
      <c r="BF115" s="218">
        <f>IF(N115="snížená",J115,0)</f>
        <v>0</v>
      </c>
      <c r="BG115" s="218">
        <f>IF(N115="zákl. přenesená",J115,0)</f>
        <v>0</v>
      </c>
      <c r="BH115" s="218">
        <f>IF(N115="sníž. přenesená",J115,0)</f>
        <v>0</v>
      </c>
      <c r="BI115" s="218">
        <f>IF(N115="nulová",J115,0)</f>
        <v>0</v>
      </c>
      <c r="BJ115" s="19" t="s">
        <v>80</v>
      </c>
      <c r="BK115" s="218">
        <f>ROUND(I115*H115,2)</f>
        <v>0</v>
      </c>
      <c r="BL115" s="19" t="s">
        <v>125</v>
      </c>
      <c r="BM115" s="217" t="s">
        <v>185</v>
      </c>
    </row>
    <row r="116" s="2" customFormat="1">
      <c r="A116" s="40"/>
      <c r="B116" s="41"/>
      <c r="C116" s="42"/>
      <c r="D116" s="219" t="s">
        <v>127</v>
      </c>
      <c r="E116" s="42"/>
      <c r="F116" s="220" t="s">
        <v>186</v>
      </c>
      <c r="G116" s="42"/>
      <c r="H116" s="42"/>
      <c r="I116" s="221"/>
      <c r="J116" s="42"/>
      <c r="K116" s="42"/>
      <c r="L116" s="46"/>
      <c r="M116" s="222"/>
      <c r="N116" s="223"/>
      <c r="O116" s="86"/>
      <c r="P116" s="86"/>
      <c r="Q116" s="86"/>
      <c r="R116" s="86"/>
      <c r="S116" s="86"/>
      <c r="T116" s="87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19" t="s">
        <v>127</v>
      </c>
      <c r="AU116" s="19" t="s">
        <v>82</v>
      </c>
    </row>
    <row r="117" s="13" customFormat="1">
      <c r="A117" s="13"/>
      <c r="B117" s="224"/>
      <c r="C117" s="225"/>
      <c r="D117" s="226" t="s">
        <v>139</v>
      </c>
      <c r="E117" s="225"/>
      <c r="F117" s="228" t="s">
        <v>187</v>
      </c>
      <c r="G117" s="225"/>
      <c r="H117" s="229">
        <v>216.356</v>
      </c>
      <c r="I117" s="230"/>
      <c r="J117" s="225"/>
      <c r="K117" s="225"/>
      <c r="L117" s="231"/>
      <c r="M117" s="232"/>
      <c r="N117" s="233"/>
      <c r="O117" s="233"/>
      <c r="P117" s="233"/>
      <c r="Q117" s="233"/>
      <c r="R117" s="233"/>
      <c r="S117" s="233"/>
      <c r="T117" s="234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5" t="s">
        <v>139</v>
      </c>
      <c r="AU117" s="235" t="s">
        <v>82</v>
      </c>
      <c r="AV117" s="13" t="s">
        <v>82</v>
      </c>
      <c r="AW117" s="13" t="s">
        <v>4</v>
      </c>
      <c r="AX117" s="13" t="s">
        <v>80</v>
      </c>
      <c r="AY117" s="235" t="s">
        <v>118</v>
      </c>
    </row>
    <row r="118" s="2" customFormat="1" ht="44.25" customHeight="1">
      <c r="A118" s="40"/>
      <c r="B118" s="41"/>
      <c r="C118" s="206" t="s">
        <v>188</v>
      </c>
      <c r="D118" s="206" t="s">
        <v>120</v>
      </c>
      <c r="E118" s="207" t="s">
        <v>189</v>
      </c>
      <c r="F118" s="208" t="s">
        <v>190</v>
      </c>
      <c r="G118" s="209" t="s">
        <v>175</v>
      </c>
      <c r="H118" s="210">
        <v>15.454000000000001</v>
      </c>
      <c r="I118" s="211"/>
      <c r="J118" s="212">
        <f>ROUND(I118*H118,2)</f>
        <v>0</v>
      </c>
      <c r="K118" s="208" t="s">
        <v>124</v>
      </c>
      <c r="L118" s="46"/>
      <c r="M118" s="213" t="s">
        <v>19</v>
      </c>
      <c r="N118" s="214" t="s">
        <v>43</v>
      </c>
      <c r="O118" s="86"/>
      <c r="P118" s="215">
        <f>O118*H118</f>
        <v>0</v>
      </c>
      <c r="Q118" s="215">
        <v>0</v>
      </c>
      <c r="R118" s="215">
        <f>Q118*H118</f>
        <v>0</v>
      </c>
      <c r="S118" s="215">
        <v>0</v>
      </c>
      <c r="T118" s="216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17" t="s">
        <v>125</v>
      </c>
      <c r="AT118" s="217" t="s">
        <v>120</v>
      </c>
      <c r="AU118" s="217" t="s">
        <v>82</v>
      </c>
      <c r="AY118" s="19" t="s">
        <v>118</v>
      </c>
      <c r="BE118" s="218">
        <f>IF(N118="základní",J118,0)</f>
        <v>0</v>
      </c>
      <c r="BF118" s="218">
        <f>IF(N118="snížená",J118,0)</f>
        <v>0</v>
      </c>
      <c r="BG118" s="218">
        <f>IF(N118="zákl. přenesená",J118,0)</f>
        <v>0</v>
      </c>
      <c r="BH118" s="218">
        <f>IF(N118="sníž. přenesená",J118,0)</f>
        <v>0</v>
      </c>
      <c r="BI118" s="218">
        <f>IF(N118="nulová",J118,0)</f>
        <v>0</v>
      </c>
      <c r="BJ118" s="19" t="s">
        <v>80</v>
      </c>
      <c r="BK118" s="218">
        <f>ROUND(I118*H118,2)</f>
        <v>0</v>
      </c>
      <c r="BL118" s="19" t="s">
        <v>125</v>
      </c>
      <c r="BM118" s="217" t="s">
        <v>191</v>
      </c>
    </row>
    <row r="119" s="2" customFormat="1">
      <c r="A119" s="40"/>
      <c r="B119" s="41"/>
      <c r="C119" s="42"/>
      <c r="D119" s="219" t="s">
        <v>127</v>
      </c>
      <c r="E119" s="42"/>
      <c r="F119" s="220" t="s">
        <v>192</v>
      </c>
      <c r="G119" s="42"/>
      <c r="H119" s="42"/>
      <c r="I119" s="221"/>
      <c r="J119" s="42"/>
      <c r="K119" s="42"/>
      <c r="L119" s="46"/>
      <c r="M119" s="247"/>
      <c r="N119" s="248"/>
      <c r="O119" s="249"/>
      <c r="P119" s="249"/>
      <c r="Q119" s="249"/>
      <c r="R119" s="249"/>
      <c r="S119" s="249"/>
      <c r="T119" s="250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T119" s="19" t="s">
        <v>127</v>
      </c>
      <c r="AU119" s="19" t="s">
        <v>82</v>
      </c>
    </row>
    <row r="120" s="2" customFormat="1" ht="6.96" customHeight="1">
      <c r="A120" s="40"/>
      <c r="B120" s="61"/>
      <c r="C120" s="62"/>
      <c r="D120" s="62"/>
      <c r="E120" s="62"/>
      <c r="F120" s="62"/>
      <c r="G120" s="62"/>
      <c r="H120" s="62"/>
      <c r="I120" s="62"/>
      <c r="J120" s="62"/>
      <c r="K120" s="62"/>
      <c r="L120" s="46"/>
      <c r="M120" s="40"/>
      <c r="O120" s="40"/>
      <c r="P120" s="40"/>
      <c r="Q120" s="40"/>
      <c r="R120" s="40"/>
      <c r="S120" s="40"/>
      <c r="T120" s="40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</row>
  </sheetData>
  <sheetProtection sheet="1" autoFilter="0" formatColumns="0" formatRows="0" objects="1" scenarios="1" spinCount="100000" saltValue="A18OFaE5Q4jljSj7dThaTX/gIuo84hjIr4cucb8eYnGwOnSINmxwZVWivdQcUgRdYBptmJM0BR6jLvc90/1rRA==" hashValue="oyQQhKDHHCqu0a52HPr3pDq+4XDo71BAaRKySGMW4ydznavxjormhOWWoZW0dwDcUcQdGxulzqfLxwKOI6gMEA==" algorithmName="SHA-512" password="CC35"/>
  <autoFilter ref="C82:K119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hyperlinks>
    <hyperlink ref="F87" r:id="rId1" display="https://podminky.urs.cz/item/CS_URS_2024_01/113106134"/>
    <hyperlink ref="F89" r:id="rId2" display="https://podminky.urs.cz/item/CS_URS_2024_01/113107311"/>
    <hyperlink ref="F91" r:id="rId3" display="https://podminky.urs.cz/item/CS_URS_2024_01/113202111"/>
    <hyperlink ref="F95" r:id="rId4" display="https://podminky.urs.cz/item/CS_URS_2024_01/962032111"/>
    <hyperlink ref="F100" r:id="rId5" display="https://podminky.urs.cz/item/CS_URS_2024_01/962032112"/>
    <hyperlink ref="F103" r:id="rId6" display="https://podminky.urs.cz/item/CS_URS_2024_01/968062245"/>
    <hyperlink ref="F108" r:id="rId7" display="https://podminky.urs.cz/item/CS_URS_2024_01/968082032"/>
    <hyperlink ref="F112" r:id="rId8" display="https://podminky.urs.cz/item/CS_URS_2024_01/997013112"/>
    <hyperlink ref="F114" r:id="rId9" display="https://podminky.urs.cz/item/CS_URS_2024_01/997013501"/>
    <hyperlink ref="F116" r:id="rId10" display="https://podminky.urs.cz/item/CS_URS_2024_01/997013509"/>
    <hyperlink ref="F119" r:id="rId11" display="https://podminky.urs.cz/item/CS_URS_2024_01/99701363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2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85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82</v>
      </c>
    </row>
    <row r="4" s="1" customFormat="1" ht="24.96" customHeight="1">
      <c r="B4" s="22"/>
      <c r="D4" s="132" t="s">
        <v>92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Bezbariérový vstup do Menzy Bory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93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193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15. 1. 2024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19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27</v>
      </c>
      <c r="F15" s="40"/>
      <c r="G15" s="40"/>
      <c r="H15" s="40"/>
      <c r="I15" s="134" t="s">
        <v>28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29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28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31</v>
      </c>
      <c r="E20" s="40"/>
      <c r="F20" s="40"/>
      <c r="G20" s="40"/>
      <c r="H20" s="40"/>
      <c r="I20" s="134" t="s">
        <v>26</v>
      </c>
      <c r="J20" s="138" t="s">
        <v>19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32</v>
      </c>
      <c r="F21" s="40"/>
      <c r="G21" s="40"/>
      <c r="H21" s="40"/>
      <c r="I21" s="134" t="s">
        <v>28</v>
      </c>
      <c r="J21" s="138" t="s">
        <v>19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34</v>
      </c>
      <c r="E23" s="40"/>
      <c r="F23" s="40"/>
      <c r="G23" s="40"/>
      <c r="H23" s="40"/>
      <c r="I23" s="134" t="s">
        <v>26</v>
      </c>
      <c r="J23" s="138" t="str">
        <f>IF('Rekapitulace stavby'!AN19="","",'Rekapitulace stavby'!AN19)</f>
        <v/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tr">
        <f>IF('Rekapitulace stavby'!E20="","",'Rekapitulace stavby'!E20)</f>
        <v xml:space="preserve"> </v>
      </c>
      <c r="F24" s="40"/>
      <c r="G24" s="40"/>
      <c r="H24" s="40"/>
      <c r="I24" s="134" t="s">
        <v>28</v>
      </c>
      <c r="J24" s="138" t="str">
        <f>IF('Rekapitulace stavby'!AN20="","",'Rekapitulace stavby'!AN20)</f>
        <v/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36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38</v>
      </c>
      <c r="E30" s="40"/>
      <c r="F30" s="40"/>
      <c r="G30" s="40"/>
      <c r="H30" s="40"/>
      <c r="I30" s="40"/>
      <c r="J30" s="146">
        <f>ROUND(J101,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40</v>
      </c>
      <c r="G32" s="40"/>
      <c r="H32" s="40"/>
      <c r="I32" s="147" t="s">
        <v>39</v>
      </c>
      <c r="J32" s="147" t="s">
        <v>41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42</v>
      </c>
      <c r="E33" s="134" t="s">
        <v>43</v>
      </c>
      <c r="F33" s="149">
        <f>ROUND((SUM(BE101:BE539)),  2)</f>
        <v>0</v>
      </c>
      <c r="G33" s="40"/>
      <c r="H33" s="40"/>
      <c r="I33" s="150">
        <v>0.20999999999999999</v>
      </c>
      <c r="J33" s="149">
        <f>ROUND(((SUM(BE101:BE539))*I33),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44</v>
      </c>
      <c r="F34" s="149">
        <f>ROUND((SUM(BF101:BF539)),  2)</f>
        <v>0</v>
      </c>
      <c r="G34" s="40"/>
      <c r="H34" s="40"/>
      <c r="I34" s="150">
        <v>0.12</v>
      </c>
      <c r="J34" s="149">
        <f>ROUND(((SUM(BF101:BF539))*I34),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45</v>
      </c>
      <c r="F35" s="149">
        <f>ROUND((SUM(BG101:BG539)),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46</v>
      </c>
      <c r="F36" s="149">
        <f>ROUND((SUM(BH101:BH539)),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47</v>
      </c>
      <c r="F37" s="149">
        <f>ROUND((SUM(BI101:BI539)),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48</v>
      </c>
      <c r="E39" s="153"/>
      <c r="F39" s="153"/>
      <c r="G39" s="154" t="s">
        <v>49</v>
      </c>
      <c r="H39" s="155" t="s">
        <v>50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95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Bezbariérový vstup do Menzy Bory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93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0.02 - Stavební práce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Univerzitní 2732/8</v>
      </c>
      <c r="G52" s="42"/>
      <c r="H52" s="42"/>
      <c r="I52" s="34" t="s">
        <v>23</v>
      </c>
      <c r="J52" s="74" t="str">
        <f>IF(J12="","",J12)</f>
        <v>15. 1. 2024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25.65" customHeight="1">
      <c r="A54" s="40"/>
      <c r="B54" s="41"/>
      <c r="C54" s="34" t="s">
        <v>25</v>
      </c>
      <c r="D54" s="42"/>
      <c r="E54" s="42"/>
      <c r="F54" s="29" t="str">
        <f>E15</f>
        <v>Západočeská univerzita v Plzni</v>
      </c>
      <c r="G54" s="42"/>
      <c r="H54" s="42"/>
      <c r="I54" s="34" t="s">
        <v>31</v>
      </c>
      <c r="J54" s="38" t="str">
        <f>E21</f>
        <v>VH Steel and Construction s.r.o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34</v>
      </c>
      <c r="J55" s="38" t="str">
        <f>E24</f>
        <v xml:space="preserve"> 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96</v>
      </c>
      <c r="D57" s="164"/>
      <c r="E57" s="164"/>
      <c r="F57" s="164"/>
      <c r="G57" s="164"/>
      <c r="H57" s="164"/>
      <c r="I57" s="164"/>
      <c r="J57" s="165" t="s">
        <v>97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70</v>
      </c>
      <c r="D59" s="42"/>
      <c r="E59" s="42"/>
      <c r="F59" s="42"/>
      <c r="G59" s="42"/>
      <c r="H59" s="42"/>
      <c r="I59" s="42"/>
      <c r="J59" s="104">
        <f>J101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98</v>
      </c>
    </row>
    <row r="60" s="9" customFormat="1" ht="24.96" customHeight="1">
      <c r="A60" s="9"/>
      <c r="B60" s="167"/>
      <c r="C60" s="168"/>
      <c r="D60" s="169" t="s">
        <v>99</v>
      </c>
      <c r="E60" s="170"/>
      <c r="F60" s="170"/>
      <c r="G60" s="170"/>
      <c r="H60" s="170"/>
      <c r="I60" s="170"/>
      <c r="J60" s="171">
        <f>J102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100</v>
      </c>
      <c r="E61" s="176"/>
      <c r="F61" s="176"/>
      <c r="G61" s="176"/>
      <c r="H61" s="176"/>
      <c r="I61" s="176"/>
      <c r="J61" s="177">
        <f>J103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194</v>
      </c>
      <c r="E62" s="176"/>
      <c r="F62" s="176"/>
      <c r="G62" s="176"/>
      <c r="H62" s="176"/>
      <c r="I62" s="176"/>
      <c r="J62" s="177">
        <f>J136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195</v>
      </c>
      <c r="E63" s="176"/>
      <c r="F63" s="176"/>
      <c r="G63" s="176"/>
      <c r="H63" s="176"/>
      <c r="I63" s="176"/>
      <c r="J63" s="177">
        <f>J190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196</v>
      </c>
      <c r="E64" s="176"/>
      <c r="F64" s="176"/>
      <c r="G64" s="176"/>
      <c r="H64" s="176"/>
      <c r="I64" s="176"/>
      <c r="J64" s="177">
        <f>J231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197</v>
      </c>
      <c r="E65" s="176"/>
      <c r="F65" s="176"/>
      <c r="G65" s="176"/>
      <c r="H65" s="176"/>
      <c r="I65" s="176"/>
      <c r="J65" s="177">
        <f>J272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3"/>
      <c r="C66" s="174"/>
      <c r="D66" s="175" t="s">
        <v>198</v>
      </c>
      <c r="E66" s="176"/>
      <c r="F66" s="176"/>
      <c r="G66" s="176"/>
      <c r="H66" s="176"/>
      <c r="I66" s="176"/>
      <c r="J66" s="177">
        <f>J279</f>
        <v>0</v>
      </c>
      <c r="K66" s="174"/>
      <c r="L66" s="17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3"/>
      <c r="C67" s="174"/>
      <c r="D67" s="175" t="s">
        <v>101</v>
      </c>
      <c r="E67" s="176"/>
      <c r="F67" s="176"/>
      <c r="G67" s="176"/>
      <c r="H67" s="176"/>
      <c r="I67" s="176"/>
      <c r="J67" s="177">
        <f>J309</f>
        <v>0</v>
      </c>
      <c r="K67" s="174"/>
      <c r="L67" s="17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3"/>
      <c r="C68" s="174"/>
      <c r="D68" s="175" t="s">
        <v>199</v>
      </c>
      <c r="E68" s="176"/>
      <c r="F68" s="176"/>
      <c r="G68" s="176"/>
      <c r="H68" s="176"/>
      <c r="I68" s="176"/>
      <c r="J68" s="177">
        <f>J360</f>
        <v>0</v>
      </c>
      <c r="K68" s="174"/>
      <c r="L68" s="178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9" customFormat="1" ht="24.96" customHeight="1">
      <c r="A69" s="9"/>
      <c r="B69" s="167"/>
      <c r="C69" s="168"/>
      <c r="D69" s="169" t="s">
        <v>200</v>
      </c>
      <c r="E69" s="170"/>
      <c r="F69" s="170"/>
      <c r="G69" s="170"/>
      <c r="H69" s="170"/>
      <c r="I69" s="170"/>
      <c r="J69" s="171">
        <f>J363</f>
        <v>0</v>
      </c>
      <c r="K69" s="168"/>
      <c r="L69" s="172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10" customFormat="1" ht="19.92" customHeight="1">
      <c r="A70" s="10"/>
      <c r="B70" s="173"/>
      <c r="C70" s="174"/>
      <c r="D70" s="175" t="s">
        <v>201</v>
      </c>
      <c r="E70" s="176"/>
      <c r="F70" s="176"/>
      <c r="G70" s="176"/>
      <c r="H70" s="176"/>
      <c r="I70" s="176"/>
      <c r="J70" s="177">
        <f>J364</f>
        <v>0</v>
      </c>
      <c r="K70" s="174"/>
      <c r="L70" s="178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3"/>
      <c r="C71" s="174"/>
      <c r="D71" s="175" t="s">
        <v>202</v>
      </c>
      <c r="E71" s="176"/>
      <c r="F71" s="176"/>
      <c r="G71" s="176"/>
      <c r="H71" s="176"/>
      <c r="I71" s="176"/>
      <c r="J71" s="177">
        <f>J402</f>
        <v>0</v>
      </c>
      <c r="K71" s="174"/>
      <c r="L71" s="178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73"/>
      <c r="C72" s="174"/>
      <c r="D72" s="175" t="s">
        <v>203</v>
      </c>
      <c r="E72" s="176"/>
      <c r="F72" s="176"/>
      <c r="G72" s="176"/>
      <c r="H72" s="176"/>
      <c r="I72" s="176"/>
      <c r="J72" s="177">
        <f>J415</f>
        <v>0</v>
      </c>
      <c r="K72" s="174"/>
      <c r="L72" s="178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73"/>
      <c r="C73" s="174"/>
      <c r="D73" s="175" t="s">
        <v>204</v>
      </c>
      <c r="E73" s="176"/>
      <c r="F73" s="176"/>
      <c r="G73" s="176"/>
      <c r="H73" s="176"/>
      <c r="I73" s="176"/>
      <c r="J73" s="177">
        <f>J439</f>
        <v>0</v>
      </c>
      <c r="K73" s="174"/>
      <c r="L73" s="178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73"/>
      <c r="C74" s="174"/>
      <c r="D74" s="175" t="s">
        <v>205</v>
      </c>
      <c r="E74" s="176"/>
      <c r="F74" s="176"/>
      <c r="G74" s="176"/>
      <c r="H74" s="176"/>
      <c r="I74" s="176"/>
      <c r="J74" s="177">
        <f>J446</f>
        <v>0</v>
      </c>
      <c r="K74" s="174"/>
      <c r="L74" s="178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73"/>
      <c r="C75" s="174"/>
      <c r="D75" s="175" t="s">
        <v>206</v>
      </c>
      <c r="E75" s="176"/>
      <c r="F75" s="176"/>
      <c r="G75" s="176"/>
      <c r="H75" s="176"/>
      <c r="I75" s="176"/>
      <c r="J75" s="177">
        <f>J452</f>
        <v>0</v>
      </c>
      <c r="K75" s="174"/>
      <c r="L75" s="178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73"/>
      <c r="C76" s="174"/>
      <c r="D76" s="175" t="s">
        <v>207</v>
      </c>
      <c r="E76" s="176"/>
      <c r="F76" s="176"/>
      <c r="G76" s="176"/>
      <c r="H76" s="176"/>
      <c r="I76" s="176"/>
      <c r="J76" s="177">
        <f>J480</f>
        <v>0</v>
      </c>
      <c r="K76" s="174"/>
      <c r="L76" s="178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9.92" customHeight="1">
      <c r="A77" s="10"/>
      <c r="B77" s="173"/>
      <c r="C77" s="174"/>
      <c r="D77" s="175" t="s">
        <v>208</v>
      </c>
      <c r="E77" s="176"/>
      <c r="F77" s="176"/>
      <c r="G77" s="176"/>
      <c r="H77" s="176"/>
      <c r="I77" s="176"/>
      <c r="J77" s="177">
        <f>J486</f>
        <v>0</v>
      </c>
      <c r="K77" s="174"/>
      <c r="L77" s="178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10" customFormat="1" ht="19.92" customHeight="1">
      <c r="A78" s="10"/>
      <c r="B78" s="173"/>
      <c r="C78" s="174"/>
      <c r="D78" s="175" t="s">
        <v>209</v>
      </c>
      <c r="E78" s="176"/>
      <c r="F78" s="176"/>
      <c r="G78" s="176"/>
      <c r="H78" s="176"/>
      <c r="I78" s="176"/>
      <c r="J78" s="177">
        <f>J513</f>
        <v>0</v>
      </c>
      <c r="K78" s="174"/>
      <c r="L78" s="178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s="10" customFormat="1" ht="19.92" customHeight="1">
      <c r="A79" s="10"/>
      <c r="B79" s="173"/>
      <c r="C79" s="174"/>
      <c r="D79" s="175" t="s">
        <v>210</v>
      </c>
      <c r="E79" s="176"/>
      <c r="F79" s="176"/>
      <c r="G79" s="176"/>
      <c r="H79" s="176"/>
      <c r="I79" s="176"/>
      <c r="J79" s="177">
        <f>J525</f>
        <v>0</v>
      </c>
      <c r="K79" s="174"/>
      <c r="L79" s="178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</row>
    <row r="80" s="9" customFormat="1" ht="24.96" customHeight="1">
      <c r="A80" s="9"/>
      <c r="B80" s="167"/>
      <c r="C80" s="168"/>
      <c r="D80" s="169" t="s">
        <v>211</v>
      </c>
      <c r="E80" s="170"/>
      <c r="F80" s="170"/>
      <c r="G80" s="170"/>
      <c r="H80" s="170"/>
      <c r="I80" s="170"/>
      <c r="J80" s="171">
        <f>J537</f>
        <v>0</v>
      </c>
      <c r="K80" s="168"/>
      <c r="L80" s="172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</row>
    <row r="81" s="10" customFormat="1" ht="19.92" customHeight="1">
      <c r="A81" s="10"/>
      <c r="B81" s="173"/>
      <c r="C81" s="174"/>
      <c r="D81" s="175" t="s">
        <v>212</v>
      </c>
      <c r="E81" s="176"/>
      <c r="F81" s="176"/>
      <c r="G81" s="176"/>
      <c r="H81" s="176"/>
      <c r="I81" s="176"/>
      <c r="J81" s="177">
        <f>J538</f>
        <v>0</v>
      </c>
      <c r="K81" s="174"/>
      <c r="L81" s="178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</row>
    <row r="82" s="2" customFormat="1" ht="21.84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61"/>
      <c r="C83" s="62"/>
      <c r="D83" s="62"/>
      <c r="E83" s="62"/>
      <c r="F83" s="62"/>
      <c r="G83" s="62"/>
      <c r="H83" s="62"/>
      <c r="I83" s="62"/>
      <c r="J83" s="62"/>
      <c r="K83" s="6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7" s="2" customFormat="1" ht="6.96" customHeight="1">
      <c r="A87" s="40"/>
      <c r="B87" s="63"/>
      <c r="C87" s="64"/>
      <c r="D87" s="64"/>
      <c r="E87" s="64"/>
      <c r="F87" s="64"/>
      <c r="G87" s="64"/>
      <c r="H87" s="64"/>
      <c r="I87" s="64"/>
      <c r="J87" s="64"/>
      <c r="K87" s="64"/>
      <c r="L87" s="13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24.96" customHeight="1">
      <c r="A88" s="40"/>
      <c r="B88" s="41"/>
      <c r="C88" s="25" t="s">
        <v>103</v>
      </c>
      <c r="D88" s="42"/>
      <c r="E88" s="42"/>
      <c r="F88" s="42"/>
      <c r="G88" s="42"/>
      <c r="H88" s="42"/>
      <c r="I88" s="42"/>
      <c r="J88" s="42"/>
      <c r="K88" s="42"/>
      <c r="L88" s="136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6.96" customHeight="1">
      <c r="A89" s="40"/>
      <c r="B89" s="41"/>
      <c r="C89" s="42"/>
      <c r="D89" s="42"/>
      <c r="E89" s="42"/>
      <c r="F89" s="42"/>
      <c r="G89" s="42"/>
      <c r="H89" s="42"/>
      <c r="I89" s="42"/>
      <c r="J89" s="42"/>
      <c r="K89" s="42"/>
      <c r="L89" s="136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12" customHeight="1">
      <c r="A90" s="40"/>
      <c r="B90" s="41"/>
      <c r="C90" s="34" t="s">
        <v>16</v>
      </c>
      <c r="D90" s="42"/>
      <c r="E90" s="42"/>
      <c r="F90" s="42"/>
      <c r="G90" s="42"/>
      <c r="H90" s="42"/>
      <c r="I90" s="42"/>
      <c r="J90" s="42"/>
      <c r="K90" s="42"/>
      <c r="L90" s="136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6.5" customHeight="1">
      <c r="A91" s="40"/>
      <c r="B91" s="41"/>
      <c r="C91" s="42"/>
      <c r="D91" s="42"/>
      <c r="E91" s="162" t="str">
        <f>E7</f>
        <v>Bezbariérový vstup do Menzy Bory</v>
      </c>
      <c r="F91" s="34"/>
      <c r="G91" s="34"/>
      <c r="H91" s="34"/>
      <c r="I91" s="42"/>
      <c r="J91" s="42"/>
      <c r="K91" s="42"/>
      <c r="L91" s="136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12" customHeight="1">
      <c r="A92" s="40"/>
      <c r="B92" s="41"/>
      <c r="C92" s="34" t="s">
        <v>93</v>
      </c>
      <c r="D92" s="42"/>
      <c r="E92" s="42"/>
      <c r="F92" s="42"/>
      <c r="G92" s="42"/>
      <c r="H92" s="42"/>
      <c r="I92" s="42"/>
      <c r="J92" s="42"/>
      <c r="K92" s="42"/>
      <c r="L92" s="136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16.5" customHeight="1">
      <c r="A93" s="40"/>
      <c r="B93" s="41"/>
      <c r="C93" s="42"/>
      <c r="D93" s="42"/>
      <c r="E93" s="71" t="str">
        <f>E9</f>
        <v>0.02 - Stavební práce</v>
      </c>
      <c r="F93" s="42"/>
      <c r="G93" s="42"/>
      <c r="H93" s="42"/>
      <c r="I93" s="42"/>
      <c r="J93" s="42"/>
      <c r="K93" s="42"/>
      <c r="L93" s="136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6.96" customHeight="1">
      <c r="A94" s="40"/>
      <c r="B94" s="41"/>
      <c r="C94" s="42"/>
      <c r="D94" s="42"/>
      <c r="E94" s="42"/>
      <c r="F94" s="42"/>
      <c r="G94" s="42"/>
      <c r="H94" s="42"/>
      <c r="I94" s="42"/>
      <c r="J94" s="42"/>
      <c r="K94" s="42"/>
      <c r="L94" s="136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2" customFormat="1" ht="12" customHeight="1">
      <c r="A95" s="40"/>
      <c r="B95" s="41"/>
      <c r="C95" s="34" t="s">
        <v>21</v>
      </c>
      <c r="D95" s="42"/>
      <c r="E95" s="42"/>
      <c r="F95" s="29" t="str">
        <f>F12</f>
        <v>Univerzitní 2732/8</v>
      </c>
      <c r="G95" s="42"/>
      <c r="H95" s="42"/>
      <c r="I95" s="34" t="s">
        <v>23</v>
      </c>
      <c r="J95" s="74" t="str">
        <f>IF(J12="","",J12)</f>
        <v>15. 1. 2024</v>
      </c>
      <c r="K95" s="42"/>
      <c r="L95" s="136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</row>
    <row r="96" s="2" customFormat="1" ht="6.96" customHeight="1">
      <c r="A96" s="40"/>
      <c r="B96" s="41"/>
      <c r="C96" s="42"/>
      <c r="D96" s="42"/>
      <c r="E96" s="42"/>
      <c r="F96" s="42"/>
      <c r="G96" s="42"/>
      <c r="H96" s="42"/>
      <c r="I96" s="42"/>
      <c r="J96" s="42"/>
      <c r="K96" s="42"/>
      <c r="L96" s="136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</row>
    <row r="97" s="2" customFormat="1" ht="25.65" customHeight="1">
      <c r="A97" s="40"/>
      <c r="B97" s="41"/>
      <c r="C97" s="34" t="s">
        <v>25</v>
      </c>
      <c r="D97" s="42"/>
      <c r="E97" s="42"/>
      <c r="F97" s="29" t="str">
        <f>E15</f>
        <v>Západočeská univerzita v Plzni</v>
      </c>
      <c r="G97" s="42"/>
      <c r="H97" s="42"/>
      <c r="I97" s="34" t="s">
        <v>31</v>
      </c>
      <c r="J97" s="38" t="str">
        <f>E21</f>
        <v>VH Steel and Construction s.r.o</v>
      </c>
      <c r="K97" s="42"/>
      <c r="L97" s="136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</row>
    <row r="98" s="2" customFormat="1" ht="15.15" customHeight="1">
      <c r="A98" s="40"/>
      <c r="B98" s="41"/>
      <c r="C98" s="34" t="s">
        <v>29</v>
      </c>
      <c r="D98" s="42"/>
      <c r="E98" s="42"/>
      <c r="F98" s="29" t="str">
        <f>IF(E18="","",E18)</f>
        <v>Vyplň údaj</v>
      </c>
      <c r="G98" s="42"/>
      <c r="H98" s="42"/>
      <c r="I98" s="34" t="s">
        <v>34</v>
      </c>
      <c r="J98" s="38" t="str">
        <f>E24</f>
        <v xml:space="preserve"> </v>
      </c>
      <c r="K98" s="42"/>
      <c r="L98" s="136"/>
      <c r="S98" s="40"/>
      <c r="T98" s="40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</row>
    <row r="99" s="2" customFormat="1" ht="10.32" customHeight="1">
      <c r="A99" s="40"/>
      <c r="B99" s="41"/>
      <c r="C99" s="42"/>
      <c r="D99" s="42"/>
      <c r="E99" s="42"/>
      <c r="F99" s="42"/>
      <c r="G99" s="42"/>
      <c r="H99" s="42"/>
      <c r="I99" s="42"/>
      <c r="J99" s="42"/>
      <c r="K99" s="42"/>
      <c r="L99" s="136"/>
      <c r="S99" s="40"/>
      <c r="T99" s="40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</row>
    <row r="100" s="11" customFormat="1" ht="29.28" customHeight="1">
      <c r="A100" s="179"/>
      <c r="B100" s="180"/>
      <c r="C100" s="181" t="s">
        <v>104</v>
      </c>
      <c r="D100" s="182" t="s">
        <v>57</v>
      </c>
      <c r="E100" s="182" t="s">
        <v>53</v>
      </c>
      <c r="F100" s="182" t="s">
        <v>54</v>
      </c>
      <c r="G100" s="182" t="s">
        <v>105</v>
      </c>
      <c r="H100" s="182" t="s">
        <v>106</v>
      </c>
      <c r="I100" s="182" t="s">
        <v>107</v>
      </c>
      <c r="J100" s="182" t="s">
        <v>97</v>
      </c>
      <c r="K100" s="183" t="s">
        <v>108</v>
      </c>
      <c r="L100" s="184"/>
      <c r="M100" s="94" t="s">
        <v>19</v>
      </c>
      <c r="N100" s="95" t="s">
        <v>42</v>
      </c>
      <c r="O100" s="95" t="s">
        <v>109</v>
      </c>
      <c r="P100" s="95" t="s">
        <v>110</v>
      </c>
      <c r="Q100" s="95" t="s">
        <v>111</v>
      </c>
      <c r="R100" s="95" t="s">
        <v>112</v>
      </c>
      <c r="S100" s="95" t="s">
        <v>113</v>
      </c>
      <c r="T100" s="96" t="s">
        <v>114</v>
      </c>
      <c r="U100" s="179"/>
      <c r="V100" s="179"/>
      <c r="W100" s="179"/>
      <c r="X100" s="179"/>
      <c r="Y100" s="179"/>
      <c r="Z100" s="179"/>
      <c r="AA100" s="179"/>
      <c r="AB100" s="179"/>
      <c r="AC100" s="179"/>
      <c r="AD100" s="179"/>
      <c r="AE100" s="179"/>
    </row>
    <row r="101" s="2" customFormat="1" ht="22.8" customHeight="1">
      <c r="A101" s="40"/>
      <c r="B101" s="41"/>
      <c r="C101" s="101" t="s">
        <v>115</v>
      </c>
      <c r="D101" s="42"/>
      <c r="E101" s="42"/>
      <c r="F101" s="42"/>
      <c r="G101" s="42"/>
      <c r="H101" s="42"/>
      <c r="I101" s="42"/>
      <c r="J101" s="185">
        <f>BK101</f>
        <v>0</v>
      </c>
      <c r="K101" s="42"/>
      <c r="L101" s="46"/>
      <c r="M101" s="97"/>
      <c r="N101" s="186"/>
      <c r="O101" s="98"/>
      <c r="P101" s="187">
        <f>P102+P363+P537</f>
        <v>0</v>
      </c>
      <c r="Q101" s="98"/>
      <c r="R101" s="187">
        <f>R102+R363+R537</f>
        <v>61.6260622</v>
      </c>
      <c r="S101" s="98"/>
      <c r="T101" s="188">
        <f>T102+T363+T537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9" t="s">
        <v>71</v>
      </c>
      <c r="AU101" s="19" t="s">
        <v>98</v>
      </c>
      <c r="BK101" s="189">
        <f>BK102+BK363+BK537</f>
        <v>0</v>
      </c>
    </row>
    <row r="102" s="12" customFormat="1" ht="25.92" customHeight="1">
      <c r="A102" s="12"/>
      <c r="B102" s="190"/>
      <c r="C102" s="191"/>
      <c r="D102" s="192" t="s">
        <v>71</v>
      </c>
      <c r="E102" s="193" t="s">
        <v>116</v>
      </c>
      <c r="F102" s="193" t="s">
        <v>117</v>
      </c>
      <c r="G102" s="191"/>
      <c r="H102" s="191"/>
      <c r="I102" s="194"/>
      <c r="J102" s="195">
        <f>BK102</f>
        <v>0</v>
      </c>
      <c r="K102" s="191"/>
      <c r="L102" s="196"/>
      <c r="M102" s="197"/>
      <c r="N102" s="198"/>
      <c r="O102" s="198"/>
      <c r="P102" s="199">
        <f>P103+P136+P190+P231+P272+P279+P309+P360</f>
        <v>0</v>
      </c>
      <c r="Q102" s="198"/>
      <c r="R102" s="199">
        <f>R103+R136+R190+R231+R272+R279+R309+R360</f>
        <v>59.508723840000002</v>
      </c>
      <c r="S102" s="198"/>
      <c r="T102" s="200">
        <f>T103+T136+T190+T231+T272+T279+T309+T360</f>
        <v>0</v>
      </c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R102" s="201" t="s">
        <v>80</v>
      </c>
      <c r="AT102" s="202" t="s">
        <v>71</v>
      </c>
      <c r="AU102" s="202" t="s">
        <v>72</v>
      </c>
      <c r="AY102" s="201" t="s">
        <v>118</v>
      </c>
      <c r="BK102" s="203">
        <f>BK103+BK136+BK190+BK231+BK272+BK279+BK309+BK360</f>
        <v>0</v>
      </c>
    </row>
    <row r="103" s="12" customFormat="1" ht="22.8" customHeight="1">
      <c r="A103" s="12"/>
      <c r="B103" s="190"/>
      <c r="C103" s="191"/>
      <c r="D103" s="192" t="s">
        <v>71</v>
      </c>
      <c r="E103" s="204" t="s">
        <v>80</v>
      </c>
      <c r="F103" s="204" t="s">
        <v>119</v>
      </c>
      <c r="G103" s="191"/>
      <c r="H103" s="191"/>
      <c r="I103" s="194"/>
      <c r="J103" s="205">
        <f>BK103</f>
        <v>0</v>
      </c>
      <c r="K103" s="191"/>
      <c r="L103" s="196"/>
      <c r="M103" s="197"/>
      <c r="N103" s="198"/>
      <c r="O103" s="198"/>
      <c r="P103" s="199">
        <f>SUM(P104:P135)</f>
        <v>0</v>
      </c>
      <c r="Q103" s="198"/>
      <c r="R103" s="199">
        <f>SUM(R104:R135)</f>
        <v>0</v>
      </c>
      <c r="S103" s="198"/>
      <c r="T103" s="200">
        <f>SUM(T104:T135)</f>
        <v>0</v>
      </c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R103" s="201" t="s">
        <v>80</v>
      </c>
      <c r="AT103" s="202" t="s">
        <v>71</v>
      </c>
      <c r="AU103" s="202" t="s">
        <v>80</v>
      </c>
      <c r="AY103" s="201" t="s">
        <v>118</v>
      </c>
      <c r="BK103" s="203">
        <f>SUM(BK104:BK135)</f>
        <v>0</v>
      </c>
    </row>
    <row r="104" s="2" customFormat="1" ht="44.25" customHeight="1">
      <c r="A104" s="40"/>
      <c r="B104" s="41"/>
      <c r="C104" s="206" t="s">
        <v>80</v>
      </c>
      <c r="D104" s="206" t="s">
        <v>120</v>
      </c>
      <c r="E104" s="207" t="s">
        <v>213</v>
      </c>
      <c r="F104" s="208" t="s">
        <v>214</v>
      </c>
      <c r="G104" s="209" t="s">
        <v>145</v>
      </c>
      <c r="H104" s="210">
        <v>31.492000000000001</v>
      </c>
      <c r="I104" s="211"/>
      <c r="J104" s="212">
        <f>ROUND(I104*H104,2)</f>
        <v>0</v>
      </c>
      <c r="K104" s="208" t="s">
        <v>124</v>
      </c>
      <c r="L104" s="46"/>
      <c r="M104" s="213" t="s">
        <v>19</v>
      </c>
      <c r="N104" s="214" t="s">
        <v>43</v>
      </c>
      <c r="O104" s="86"/>
      <c r="P104" s="215">
        <f>O104*H104</f>
        <v>0</v>
      </c>
      <c r="Q104" s="215">
        <v>0</v>
      </c>
      <c r="R104" s="215">
        <f>Q104*H104</f>
        <v>0</v>
      </c>
      <c r="S104" s="215">
        <v>0</v>
      </c>
      <c r="T104" s="216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17" t="s">
        <v>125</v>
      </c>
      <c r="AT104" s="217" t="s">
        <v>120</v>
      </c>
      <c r="AU104" s="217" t="s">
        <v>82</v>
      </c>
      <c r="AY104" s="19" t="s">
        <v>118</v>
      </c>
      <c r="BE104" s="218">
        <f>IF(N104="základní",J104,0)</f>
        <v>0</v>
      </c>
      <c r="BF104" s="218">
        <f>IF(N104="snížená",J104,0)</f>
        <v>0</v>
      </c>
      <c r="BG104" s="218">
        <f>IF(N104="zákl. přenesená",J104,0)</f>
        <v>0</v>
      </c>
      <c r="BH104" s="218">
        <f>IF(N104="sníž. přenesená",J104,0)</f>
        <v>0</v>
      </c>
      <c r="BI104" s="218">
        <f>IF(N104="nulová",J104,0)</f>
        <v>0</v>
      </c>
      <c r="BJ104" s="19" t="s">
        <v>80</v>
      </c>
      <c r="BK104" s="218">
        <f>ROUND(I104*H104,2)</f>
        <v>0</v>
      </c>
      <c r="BL104" s="19" t="s">
        <v>125</v>
      </c>
      <c r="BM104" s="217" t="s">
        <v>215</v>
      </c>
    </row>
    <row r="105" s="2" customFormat="1">
      <c r="A105" s="40"/>
      <c r="B105" s="41"/>
      <c r="C105" s="42"/>
      <c r="D105" s="219" t="s">
        <v>127</v>
      </c>
      <c r="E105" s="42"/>
      <c r="F105" s="220" t="s">
        <v>216</v>
      </c>
      <c r="G105" s="42"/>
      <c r="H105" s="42"/>
      <c r="I105" s="221"/>
      <c r="J105" s="42"/>
      <c r="K105" s="42"/>
      <c r="L105" s="46"/>
      <c r="M105" s="222"/>
      <c r="N105" s="223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9" t="s">
        <v>127</v>
      </c>
      <c r="AU105" s="19" t="s">
        <v>82</v>
      </c>
    </row>
    <row r="106" s="13" customFormat="1">
      <c r="A106" s="13"/>
      <c r="B106" s="224"/>
      <c r="C106" s="225"/>
      <c r="D106" s="226" t="s">
        <v>139</v>
      </c>
      <c r="E106" s="227" t="s">
        <v>19</v>
      </c>
      <c r="F106" s="228" t="s">
        <v>217</v>
      </c>
      <c r="G106" s="225"/>
      <c r="H106" s="229">
        <v>16.257000000000001</v>
      </c>
      <c r="I106" s="230"/>
      <c r="J106" s="225"/>
      <c r="K106" s="225"/>
      <c r="L106" s="231"/>
      <c r="M106" s="232"/>
      <c r="N106" s="233"/>
      <c r="O106" s="233"/>
      <c r="P106" s="233"/>
      <c r="Q106" s="233"/>
      <c r="R106" s="233"/>
      <c r="S106" s="233"/>
      <c r="T106" s="234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5" t="s">
        <v>139</v>
      </c>
      <c r="AU106" s="235" t="s">
        <v>82</v>
      </c>
      <c r="AV106" s="13" t="s">
        <v>82</v>
      </c>
      <c r="AW106" s="13" t="s">
        <v>33</v>
      </c>
      <c r="AX106" s="13" t="s">
        <v>72</v>
      </c>
      <c r="AY106" s="235" t="s">
        <v>118</v>
      </c>
    </row>
    <row r="107" s="13" customFormat="1">
      <c r="A107" s="13"/>
      <c r="B107" s="224"/>
      <c r="C107" s="225"/>
      <c r="D107" s="226" t="s">
        <v>139</v>
      </c>
      <c r="E107" s="227" t="s">
        <v>19</v>
      </c>
      <c r="F107" s="228" t="s">
        <v>218</v>
      </c>
      <c r="G107" s="225"/>
      <c r="H107" s="229">
        <v>2.8900000000000001</v>
      </c>
      <c r="I107" s="230"/>
      <c r="J107" s="225"/>
      <c r="K107" s="225"/>
      <c r="L107" s="231"/>
      <c r="M107" s="232"/>
      <c r="N107" s="233"/>
      <c r="O107" s="233"/>
      <c r="P107" s="233"/>
      <c r="Q107" s="233"/>
      <c r="R107" s="233"/>
      <c r="S107" s="233"/>
      <c r="T107" s="234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5" t="s">
        <v>139</v>
      </c>
      <c r="AU107" s="235" t="s">
        <v>82</v>
      </c>
      <c r="AV107" s="13" t="s">
        <v>82</v>
      </c>
      <c r="AW107" s="13" t="s">
        <v>33</v>
      </c>
      <c r="AX107" s="13" t="s">
        <v>72</v>
      </c>
      <c r="AY107" s="235" t="s">
        <v>118</v>
      </c>
    </row>
    <row r="108" s="13" customFormat="1">
      <c r="A108" s="13"/>
      <c r="B108" s="224"/>
      <c r="C108" s="225"/>
      <c r="D108" s="226" t="s">
        <v>139</v>
      </c>
      <c r="E108" s="227" t="s">
        <v>19</v>
      </c>
      <c r="F108" s="228" t="s">
        <v>219</v>
      </c>
      <c r="G108" s="225"/>
      <c r="H108" s="229">
        <v>3.0870000000000002</v>
      </c>
      <c r="I108" s="230"/>
      <c r="J108" s="225"/>
      <c r="K108" s="225"/>
      <c r="L108" s="231"/>
      <c r="M108" s="232"/>
      <c r="N108" s="233"/>
      <c r="O108" s="233"/>
      <c r="P108" s="233"/>
      <c r="Q108" s="233"/>
      <c r="R108" s="233"/>
      <c r="S108" s="233"/>
      <c r="T108" s="234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5" t="s">
        <v>139</v>
      </c>
      <c r="AU108" s="235" t="s">
        <v>82</v>
      </c>
      <c r="AV108" s="13" t="s">
        <v>82</v>
      </c>
      <c r="AW108" s="13" t="s">
        <v>33</v>
      </c>
      <c r="AX108" s="13" t="s">
        <v>72</v>
      </c>
      <c r="AY108" s="235" t="s">
        <v>118</v>
      </c>
    </row>
    <row r="109" s="13" customFormat="1">
      <c r="A109" s="13"/>
      <c r="B109" s="224"/>
      <c r="C109" s="225"/>
      <c r="D109" s="226" t="s">
        <v>139</v>
      </c>
      <c r="E109" s="227" t="s">
        <v>19</v>
      </c>
      <c r="F109" s="228" t="s">
        <v>220</v>
      </c>
      <c r="G109" s="225"/>
      <c r="H109" s="229">
        <v>6.0049999999999999</v>
      </c>
      <c r="I109" s="230"/>
      <c r="J109" s="225"/>
      <c r="K109" s="225"/>
      <c r="L109" s="231"/>
      <c r="M109" s="232"/>
      <c r="N109" s="233"/>
      <c r="O109" s="233"/>
      <c r="P109" s="233"/>
      <c r="Q109" s="233"/>
      <c r="R109" s="233"/>
      <c r="S109" s="233"/>
      <c r="T109" s="234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5" t="s">
        <v>139</v>
      </c>
      <c r="AU109" s="235" t="s">
        <v>82</v>
      </c>
      <c r="AV109" s="13" t="s">
        <v>82</v>
      </c>
      <c r="AW109" s="13" t="s">
        <v>33</v>
      </c>
      <c r="AX109" s="13" t="s">
        <v>72</v>
      </c>
      <c r="AY109" s="235" t="s">
        <v>118</v>
      </c>
    </row>
    <row r="110" s="13" customFormat="1">
      <c r="A110" s="13"/>
      <c r="B110" s="224"/>
      <c r="C110" s="225"/>
      <c r="D110" s="226" t="s">
        <v>139</v>
      </c>
      <c r="E110" s="227" t="s">
        <v>19</v>
      </c>
      <c r="F110" s="228" t="s">
        <v>221</v>
      </c>
      <c r="G110" s="225"/>
      <c r="H110" s="229">
        <v>0.88800000000000001</v>
      </c>
      <c r="I110" s="230"/>
      <c r="J110" s="225"/>
      <c r="K110" s="225"/>
      <c r="L110" s="231"/>
      <c r="M110" s="232"/>
      <c r="N110" s="233"/>
      <c r="O110" s="233"/>
      <c r="P110" s="233"/>
      <c r="Q110" s="233"/>
      <c r="R110" s="233"/>
      <c r="S110" s="233"/>
      <c r="T110" s="234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5" t="s">
        <v>139</v>
      </c>
      <c r="AU110" s="235" t="s">
        <v>82</v>
      </c>
      <c r="AV110" s="13" t="s">
        <v>82</v>
      </c>
      <c r="AW110" s="13" t="s">
        <v>33</v>
      </c>
      <c r="AX110" s="13" t="s">
        <v>72</v>
      </c>
      <c r="AY110" s="235" t="s">
        <v>118</v>
      </c>
    </row>
    <row r="111" s="13" customFormat="1">
      <c r="A111" s="13"/>
      <c r="B111" s="224"/>
      <c r="C111" s="225"/>
      <c r="D111" s="226" t="s">
        <v>139</v>
      </c>
      <c r="E111" s="227" t="s">
        <v>19</v>
      </c>
      <c r="F111" s="228" t="s">
        <v>222</v>
      </c>
      <c r="G111" s="225"/>
      <c r="H111" s="229">
        <v>1.272</v>
      </c>
      <c r="I111" s="230"/>
      <c r="J111" s="225"/>
      <c r="K111" s="225"/>
      <c r="L111" s="231"/>
      <c r="M111" s="232"/>
      <c r="N111" s="233"/>
      <c r="O111" s="233"/>
      <c r="P111" s="233"/>
      <c r="Q111" s="233"/>
      <c r="R111" s="233"/>
      <c r="S111" s="233"/>
      <c r="T111" s="234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5" t="s">
        <v>139</v>
      </c>
      <c r="AU111" s="235" t="s">
        <v>82</v>
      </c>
      <c r="AV111" s="13" t="s">
        <v>82</v>
      </c>
      <c r="AW111" s="13" t="s">
        <v>33</v>
      </c>
      <c r="AX111" s="13" t="s">
        <v>72</v>
      </c>
      <c r="AY111" s="235" t="s">
        <v>118</v>
      </c>
    </row>
    <row r="112" s="13" customFormat="1">
      <c r="A112" s="13"/>
      <c r="B112" s="224"/>
      <c r="C112" s="225"/>
      <c r="D112" s="226" t="s">
        <v>139</v>
      </c>
      <c r="E112" s="227" t="s">
        <v>19</v>
      </c>
      <c r="F112" s="228" t="s">
        <v>223</v>
      </c>
      <c r="G112" s="225"/>
      <c r="H112" s="229">
        <v>1.093</v>
      </c>
      <c r="I112" s="230"/>
      <c r="J112" s="225"/>
      <c r="K112" s="225"/>
      <c r="L112" s="231"/>
      <c r="M112" s="232"/>
      <c r="N112" s="233"/>
      <c r="O112" s="233"/>
      <c r="P112" s="233"/>
      <c r="Q112" s="233"/>
      <c r="R112" s="233"/>
      <c r="S112" s="233"/>
      <c r="T112" s="234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5" t="s">
        <v>139</v>
      </c>
      <c r="AU112" s="235" t="s">
        <v>82</v>
      </c>
      <c r="AV112" s="13" t="s">
        <v>82</v>
      </c>
      <c r="AW112" s="13" t="s">
        <v>33</v>
      </c>
      <c r="AX112" s="13" t="s">
        <v>72</v>
      </c>
      <c r="AY112" s="235" t="s">
        <v>118</v>
      </c>
    </row>
    <row r="113" s="14" customFormat="1">
      <c r="A113" s="14"/>
      <c r="B113" s="236"/>
      <c r="C113" s="237"/>
      <c r="D113" s="226" t="s">
        <v>139</v>
      </c>
      <c r="E113" s="238" t="s">
        <v>19</v>
      </c>
      <c r="F113" s="239" t="s">
        <v>150</v>
      </c>
      <c r="G113" s="237"/>
      <c r="H113" s="240">
        <v>31.492000000000001</v>
      </c>
      <c r="I113" s="241"/>
      <c r="J113" s="237"/>
      <c r="K113" s="237"/>
      <c r="L113" s="242"/>
      <c r="M113" s="243"/>
      <c r="N113" s="244"/>
      <c r="O113" s="244"/>
      <c r="P113" s="244"/>
      <c r="Q113" s="244"/>
      <c r="R113" s="244"/>
      <c r="S113" s="244"/>
      <c r="T113" s="245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46" t="s">
        <v>139</v>
      </c>
      <c r="AU113" s="246" t="s">
        <v>82</v>
      </c>
      <c r="AV113" s="14" t="s">
        <v>125</v>
      </c>
      <c r="AW113" s="14" t="s">
        <v>33</v>
      </c>
      <c r="AX113" s="14" t="s">
        <v>80</v>
      </c>
      <c r="AY113" s="246" t="s">
        <v>118</v>
      </c>
    </row>
    <row r="114" s="2" customFormat="1" ht="62.7" customHeight="1">
      <c r="A114" s="40"/>
      <c r="B114" s="41"/>
      <c r="C114" s="206" t="s">
        <v>82</v>
      </c>
      <c r="D114" s="206" t="s">
        <v>120</v>
      </c>
      <c r="E114" s="207" t="s">
        <v>224</v>
      </c>
      <c r="F114" s="208" t="s">
        <v>225</v>
      </c>
      <c r="G114" s="209" t="s">
        <v>145</v>
      </c>
      <c r="H114" s="210">
        <v>15.746</v>
      </c>
      <c r="I114" s="211"/>
      <c r="J114" s="212">
        <f>ROUND(I114*H114,2)</f>
        <v>0</v>
      </c>
      <c r="K114" s="208" t="s">
        <v>124</v>
      </c>
      <c r="L114" s="46"/>
      <c r="M114" s="213" t="s">
        <v>19</v>
      </c>
      <c r="N114" s="214" t="s">
        <v>43</v>
      </c>
      <c r="O114" s="86"/>
      <c r="P114" s="215">
        <f>O114*H114</f>
        <v>0</v>
      </c>
      <c r="Q114" s="215">
        <v>0</v>
      </c>
      <c r="R114" s="215">
        <f>Q114*H114</f>
        <v>0</v>
      </c>
      <c r="S114" s="215">
        <v>0</v>
      </c>
      <c r="T114" s="216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17" t="s">
        <v>125</v>
      </c>
      <c r="AT114" s="217" t="s">
        <v>120</v>
      </c>
      <c r="AU114" s="217" t="s">
        <v>82</v>
      </c>
      <c r="AY114" s="19" t="s">
        <v>118</v>
      </c>
      <c r="BE114" s="218">
        <f>IF(N114="základní",J114,0)</f>
        <v>0</v>
      </c>
      <c r="BF114" s="218">
        <f>IF(N114="snížená",J114,0)</f>
        <v>0</v>
      </c>
      <c r="BG114" s="218">
        <f>IF(N114="zákl. přenesená",J114,0)</f>
        <v>0</v>
      </c>
      <c r="BH114" s="218">
        <f>IF(N114="sníž. přenesená",J114,0)</f>
        <v>0</v>
      </c>
      <c r="BI114" s="218">
        <f>IF(N114="nulová",J114,0)</f>
        <v>0</v>
      </c>
      <c r="BJ114" s="19" t="s">
        <v>80</v>
      </c>
      <c r="BK114" s="218">
        <f>ROUND(I114*H114,2)</f>
        <v>0</v>
      </c>
      <c r="BL114" s="19" t="s">
        <v>125</v>
      </c>
      <c r="BM114" s="217" t="s">
        <v>226</v>
      </c>
    </row>
    <row r="115" s="2" customFormat="1">
      <c r="A115" s="40"/>
      <c r="B115" s="41"/>
      <c r="C115" s="42"/>
      <c r="D115" s="219" t="s">
        <v>127</v>
      </c>
      <c r="E115" s="42"/>
      <c r="F115" s="220" t="s">
        <v>227</v>
      </c>
      <c r="G115" s="42"/>
      <c r="H115" s="42"/>
      <c r="I115" s="221"/>
      <c r="J115" s="42"/>
      <c r="K115" s="42"/>
      <c r="L115" s="46"/>
      <c r="M115" s="222"/>
      <c r="N115" s="223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9" t="s">
        <v>127</v>
      </c>
      <c r="AU115" s="19" t="s">
        <v>82</v>
      </c>
    </row>
    <row r="116" s="13" customFormat="1">
      <c r="A116" s="13"/>
      <c r="B116" s="224"/>
      <c r="C116" s="225"/>
      <c r="D116" s="226" t="s">
        <v>139</v>
      </c>
      <c r="E116" s="227" t="s">
        <v>19</v>
      </c>
      <c r="F116" s="228" t="s">
        <v>228</v>
      </c>
      <c r="G116" s="225"/>
      <c r="H116" s="229">
        <v>15.746</v>
      </c>
      <c r="I116" s="230"/>
      <c r="J116" s="225"/>
      <c r="K116" s="225"/>
      <c r="L116" s="231"/>
      <c r="M116" s="232"/>
      <c r="N116" s="233"/>
      <c r="O116" s="233"/>
      <c r="P116" s="233"/>
      <c r="Q116" s="233"/>
      <c r="R116" s="233"/>
      <c r="S116" s="233"/>
      <c r="T116" s="234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5" t="s">
        <v>139</v>
      </c>
      <c r="AU116" s="235" t="s">
        <v>82</v>
      </c>
      <c r="AV116" s="13" t="s">
        <v>82</v>
      </c>
      <c r="AW116" s="13" t="s">
        <v>33</v>
      </c>
      <c r="AX116" s="13" t="s">
        <v>80</v>
      </c>
      <c r="AY116" s="235" t="s">
        <v>118</v>
      </c>
    </row>
    <row r="117" s="2" customFormat="1" ht="66.75" customHeight="1">
      <c r="A117" s="40"/>
      <c r="B117" s="41"/>
      <c r="C117" s="206" t="s">
        <v>133</v>
      </c>
      <c r="D117" s="206" t="s">
        <v>120</v>
      </c>
      <c r="E117" s="207" t="s">
        <v>229</v>
      </c>
      <c r="F117" s="208" t="s">
        <v>230</v>
      </c>
      <c r="G117" s="209" t="s">
        <v>145</v>
      </c>
      <c r="H117" s="210">
        <v>62.984000000000002</v>
      </c>
      <c r="I117" s="211"/>
      <c r="J117" s="212">
        <f>ROUND(I117*H117,2)</f>
        <v>0</v>
      </c>
      <c r="K117" s="208" t="s">
        <v>124</v>
      </c>
      <c r="L117" s="46"/>
      <c r="M117" s="213" t="s">
        <v>19</v>
      </c>
      <c r="N117" s="214" t="s">
        <v>43</v>
      </c>
      <c r="O117" s="86"/>
      <c r="P117" s="215">
        <f>O117*H117</f>
        <v>0</v>
      </c>
      <c r="Q117" s="215">
        <v>0</v>
      </c>
      <c r="R117" s="215">
        <f>Q117*H117</f>
        <v>0</v>
      </c>
      <c r="S117" s="215">
        <v>0</v>
      </c>
      <c r="T117" s="216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17" t="s">
        <v>125</v>
      </c>
      <c r="AT117" s="217" t="s">
        <v>120</v>
      </c>
      <c r="AU117" s="217" t="s">
        <v>82</v>
      </c>
      <c r="AY117" s="19" t="s">
        <v>118</v>
      </c>
      <c r="BE117" s="218">
        <f>IF(N117="základní",J117,0)</f>
        <v>0</v>
      </c>
      <c r="BF117" s="218">
        <f>IF(N117="snížená",J117,0)</f>
        <v>0</v>
      </c>
      <c r="BG117" s="218">
        <f>IF(N117="zákl. přenesená",J117,0)</f>
        <v>0</v>
      </c>
      <c r="BH117" s="218">
        <f>IF(N117="sníž. přenesená",J117,0)</f>
        <v>0</v>
      </c>
      <c r="BI117" s="218">
        <f>IF(N117="nulová",J117,0)</f>
        <v>0</v>
      </c>
      <c r="BJ117" s="19" t="s">
        <v>80</v>
      </c>
      <c r="BK117" s="218">
        <f>ROUND(I117*H117,2)</f>
        <v>0</v>
      </c>
      <c r="BL117" s="19" t="s">
        <v>125</v>
      </c>
      <c r="BM117" s="217" t="s">
        <v>231</v>
      </c>
    </row>
    <row r="118" s="2" customFormat="1">
      <c r="A118" s="40"/>
      <c r="B118" s="41"/>
      <c r="C118" s="42"/>
      <c r="D118" s="219" t="s">
        <v>127</v>
      </c>
      <c r="E118" s="42"/>
      <c r="F118" s="220" t="s">
        <v>232</v>
      </c>
      <c r="G118" s="42"/>
      <c r="H118" s="42"/>
      <c r="I118" s="221"/>
      <c r="J118" s="42"/>
      <c r="K118" s="42"/>
      <c r="L118" s="46"/>
      <c r="M118" s="222"/>
      <c r="N118" s="223"/>
      <c r="O118" s="86"/>
      <c r="P118" s="86"/>
      <c r="Q118" s="86"/>
      <c r="R118" s="86"/>
      <c r="S118" s="86"/>
      <c r="T118" s="87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T118" s="19" t="s">
        <v>127</v>
      </c>
      <c r="AU118" s="19" t="s">
        <v>82</v>
      </c>
    </row>
    <row r="119" s="13" customFormat="1">
      <c r="A119" s="13"/>
      <c r="B119" s="224"/>
      <c r="C119" s="225"/>
      <c r="D119" s="226" t="s">
        <v>139</v>
      </c>
      <c r="E119" s="225"/>
      <c r="F119" s="228" t="s">
        <v>233</v>
      </c>
      <c r="G119" s="225"/>
      <c r="H119" s="229">
        <v>62.984000000000002</v>
      </c>
      <c r="I119" s="230"/>
      <c r="J119" s="225"/>
      <c r="K119" s="225"/>
      <c r="L119" s="231"/>
      <c r="M119" s="232"/>
      <c r="N119" s="233"/>
      <c r="O119" s="233"/>
      <c r="P119" s="233"/>
      <c r="Q119" s="233"/>
      <c r="R119" s="233"/>
      <c r="S119" s="233"/>
      <c r="T119" s="234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5" t="s">
        <v>139</v>
      </c>
      <c r="AU119" s="235" t="s">
        <v>82</v>
      </c>
      <c r="AV119" s="13" t="s">
        <v>82</v>
      </c>
      <c r="AW119" s="13" t="s">
        <v>4</v>
      </c>
      <c r="AX119" s="13" t="s">
        <v>80</v>
      </c>
      <c r="AY119" s="235" t="s">
        <v>118</v>
      </c>
    </row>
    <row r="120" s="2" customFormat="1" ht="44.25" customHeight="1">
      <c r="A120" s="40"/>
      <c r="B120" s="41"/>
      <c r="C120" s="206" t="s">
        <v>125</v>
      </c>
      <c r="D120" s="206" t="s">
        <v>120</v>
      </c>
      <c r="E120" s="207" t="s">
        <v>234</v>
      </c>
      <c r="F120" s="208" t="s">
        <v>235</v>
      </c>
      <c r="G120" s="209" t="s">
        <v>145</v>
      </c>
      <c r="H120" s="210">
        <v>31.971</v>
      </c>
      <c r="I120" s="211"/>
      <c r="J120" s="212">
        <f>ROUND(I120*H120,2)</f>
        <v>0</v>
      </c>
      <c r="K120" s="208" t="s">
        <v>124</v>
      </c>
      <c r="L120" s="46"/>
      <c r="M120" s="213" t="s">
        <v>19</v>
      </c>
      <c r="N120" s="214" t="s">
        <v>43</v>
      </c>
      <c r="O120" s="86"/>
      <c r="P120" s="215">
        <f>O120*H120</f>
        <v>0</v>
      </c>
      <c r="Q120" s="215">
        <v>0</v>
      </c>
      <c r="R120" s="215">
        <f>Q120*H120</f>
        <v>0</v>
      </c>
      <c r="S120" s="215">
        <v>0</v>
      </c>
      <c r="T120" s="216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17" t="s">
        <v>125</v>
      </c>
      <c r="AT120" s="217" t="s">
        <v>120</v>
      </c>
      <c r="AU120" s="217" t="s">
        <v>82</v>
      </c>
      <c r="AY120" s="19" t="s">
        <v>118</v>
      </c>
      <c r="BE120" s="218">
        <f>IF(N120="základní",J120,0)</f>
        <v>0</v>
      </c>
      <c r="BF120" s="218">
        <f>IF(N120="snížená",J120,0)</f>
        <v>0</v>
      </c>
      <c r="BG120" s="218">
        <f>IF(N120="zákl. přenesená",J120,0)</f>
        <v>0</v>
      </c>
      <c r="BH120" s="218">
        <f>IF(N120="sníž. přenesená",J120,0)</f>
        <v>0</v>
      </c>
      <c r="BI120" s="218">
        <f>IF(N120="nulová",J120,0)</f>
        <v>0</v>
      </c>
      <c r="BJ120" s="19" t="s">
        <v>80</v>
      </c>
      <c r="BK120" s="218">
        <f>ROUND(I120*H120,2)</f>
        <v>0</v>
      </c>
      <c r="BL120" s="19" t="s">
        <v>125</v>
      </c>
      <c r="BM120" s="217" t="s">
        <v>236</v>
      </c>
    </row>
    <row r="121" s="2" customFormat="1">
      <c r="A121" s="40"/>
      <c r="B121" s="41"/>
      <c r="C121" s="42"/>
      <c r="D121" s="219" t="s">
        <v>127</v>
      </c>
      <c r="E121" s="42"/>
      <c r="F121" s="220" t="s">
        <v>237</v>
      </c>
      <c r="G121" s="42"/>
      <c r="H121" s="42"/>
      <c r="I121" s="221"/>
      <c r="J121" s="42"/>
      <c r="K121" s="42"/>
      <c r="L121" s="46"/>
      <c r="M121" s="222"/>
      <c r="N121" s="223"/>
      <c r="O121" s="86"/>
      <c r="P121" s="86"/>
      <c r="Q121" s="86"/>
      <c r="R121" s="86"/>
      <c r="S121" s="86"/>
      <c r="T121" s="87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T121" s="19" t="s">
        <v>127</v>
      </c>
      <c r="AU121" s="19" t="s">
        <v>82</v>
      </c>
    </row>
    <row r="122" s="2" customFormat="1" ht="44.25" customHeight="1">
      <c r="A122" s="40"/>
      <c r="B122" s="41"/>
      <c r="C122" s="206" t="s">
        <v>151</v>
      </c>
      <c r="D122" s="206" t="s">
        <v>120</v>
      </c>
      <c r="E122" s="207" t="s">
        <v>238</v>
      </c>
      <c r="F122" s="208" t="s">
        <v>239</v>
      </c>
      <c r="G122" s="209" t="s">
        <v>175</v>
      </c>
      <c r="H122" s="210">
        <v>28.343</v>
      </c>
      <c r="I122" s="211"/>
      <c r="J122" s="212">
        <f>ROUND(I122*H122,2)</f>
        <v>0</v>
      </c>
      <c r="K122" s="208" t="s">
        <v>124</v>
      </c>
      <c r="L122" s="46"/>
      <c r="M122" s="213" t="s">
        <v>19</v>
      </c>
      <c r="N122" s="214" t="s">
        <v>43</v>
      </c>
      <c r="O122" s="86"/>
      <c r="P122" s="215">
        <f>O122*H122</f>
        <v>0</v>
      </c>
      <c r="Q122" s="215">
        <v>0</v>
      </c>
      <c r="R122" s="215">
        <f>Q122*H122</f>
        <v>0</v>
      </c>
      <c r="S122" s="215">
        <v>0</v>
      </c>
      <c r="T122" s="216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17" t="s">
        <v>125</v>
      </c>
      <c r="AT122" s="217" t="s">
        <v>120</v>
      </c>
      <c r="AU122" s="217" t="s">
        <v>82</v>
      </c>
      <c r="AY122" s="19" t="s">
        <v>118</v>
      </c>
      <c r="BE122" s="218">
        <f>IF(N122="základní",J122,0)</f>
        <v>0</v>
      </c>
      <c r="BF122" s="218">
        <f>IF(N122="snížená",J122,0)</f>
        <v>0</v>
      </c>
      <c r="BG122" s="218">
        <f>IF(N122="zákl. přenesená",J122,0)</f>
        <v>0</v>
      </c>
      <c r="BH122" s="218">
        <f>IF(N122="sníž. přenesená",J122,0)</f>
        <v>0</v>
      </c>
      <c r="BI122" s="218">
        <f>IF(N122="nulová",J122,0)</f>
        <v>0</v>
      </c>
      <c r="BJ122" s="19" t="s">
        <v>80</v>
      </c>
      <c r="BK122" s="218">
        <f>ROUND(I122*H122,2)</f>
        <v>0</v>
      </c>
      <c r="BL122" s="19" t="s">
        <v>125</v>
      </c>
      <c r="BM122" s="217" t="s">
        <v>240</v>
      </c>
    </row>
    <row r="123" s="2" customFormat="1">
      <c r="A123" s="40"/>
      <c r="B123" s="41"/>
      <c r="C123" s="42"/>
      <c r="D123" s="219" t="s">
        <v>127</v>
      </c>
      <c r="E123" s="42"/>
      <c r="F123" s="220" t="s">
        <v>241</v>
      </c>
      <c r="G123" s="42"/>
      <c r="H123" s="42"/>
      <c r="I123" s="221"/>
      <c r="J123" s="42"/>
      <c r="K123" s="42"/>
      <c r="L123" s="46"/>
      <c r="M123" s="222"/>
      <c r="N123" s="223"/>
      <c r="O123" s="86"/>
      <c r="P123" s="86"/>
      <c r="Q123" s="86"/>
      <c r="R123" s="86"/>
      <c r="S123" s="86"/>
      <c r="T123" s="87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T123" s="19" t="s">
        <v>127</v>
      </c>
      <c r="AU123" s="19" t="s">
        <v>82</v>
      </c>
    </row>
    <row r="124" s="13" customFormat="1">
      <c r="A124" s="13"/>
      <c r="B124" s="224"/>
      <c r="C124" s="225"/>
      <c r="D124" s="226" t="s">
        <v>139</v>
      </c>
      <c r="E124" s="225"/>
      <c r="F124" s="228" t="s">
        <v>242</v>
      </c>
      <c r="G124" s="225"/>
      <c r="H124" s="229">
        <v>28.343</v>
      </c>
      <c r="I124" s="230"/>
      <c r="J124" s="225"/>
      <c r="K124" s="225"/>
      <c r="L124" s="231"/>
      <c r="M124" s="232"/>
      <c r="N124" s="233"/>
      <c r="O124" s="233"/>
      <c r="P124" s="233"/>
      <c r="Q124" s="233"/>
      <c r="R124" s="233"/>
      <c r="S124" s="233"/>
      <c r="T124" s="234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5" t="s">
        <v>139</v>
      </c>
      <c r="AU124" s="235" t="s">
        <v>82</v>
      </c>
      <c r="AV124" s="13" t="s">
        <v>82</v>
      </c>
      <c r="AW124" s="13" t="s">
        <v>4</v>
      </c>
      <c r="AX124" s="13" t="s">
        <v>80</v>
      </c>
      <c r="AY124" s="235" t="s">
        <v>118</v>
      </c>
    </row>
    <row r="125" s="2" customFormat="1" ht="37.8" customHeight="1">
      <c r="A125" s="40"/>
      <c r="B125" s="41"/>
      <c r="C125" s="206" t="s">
        <v>157</v>
      </c>
      <c r="D125" s="206" t="s">
        <v>120</v>
      </c>
      <c r="E125" s="207" t="s">
        <v>243</v>
      </c>
      <c r="F125" s="208" t="s">
        <v>244</v>
      </c>
      <c r="G125" s="209" t="s">
        <v>145</v>
      </c>
      <c r="H125" s="210">
        <v>31.492000000000001</v>
      </c>
      <c r="I125" s="211"/>
      <c r="J125" s="212">
        <f>ROUND(I125*H125,2)</f>
        <v>0</v>
      </c>
      <c r="K125" s="208" t="s">
        <v>124</v>
      </c>
      <c r="L125" s="46"/>
      <c r="M125" s="213" t="s">
        <v>19</v>
      </c>
      <c r="N125" s="214" t="s">
        <v>43</v>
      </c>
      <c r="O125" s="86"/>
      <c r="P125" s="215">
        <f>O125*H125</f>
        <v>0</v>
      </c>
      <c r="Q125" s="215">
        <v>0</v>
      </c>
      <c r="R125" s="215">
        <f>Q125*H125</f>
        <v>0</v>
      </c>
      <c r="S125" s="215">
        <v>0</v>
      </c>
      <c r="T125" s="216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17" t="s">
        <v>125</v>
      </c>
      <c r="AT125" s="217" t="s">
        <v>120</v>
      </c>
      <c r="AU125" s="217" t="s">
        <v>82</v>
      </c>
      <c r="AY125" s="19" t="s">
        <v>118</v>
      </c>
      <c r="BE125" s="218">
        <f>IF(N125="základní",J125,0)</f>
        <v>0</v>
      </c>
      <c r="BF125" s="218">
        <f>IF(N125="snížená",J125,0)</f>
        <v>0</v>
      </c>
      <c r="BG125" s="218">
        <f>IF(N125="zákl. přenesená",J125,0)</f>
        <v>0</v>
      </c>
      <c r="BH125" s="218">
        <f>IF(N125="sníž. přenesená",J125,0)</f>
        <v>0</v>
      </c>
      <c r="BI125" s="218">
        <f>IF(N125="nulová",J125,0)</f>
        <v>0</v>
      </c>
      <c r="BJ125" s="19" t="s">
        <v>80</v>
      </c>
      <c r="BK125" s="218">
        <f>ROUND(I125*H125,2)</f>
        <v>0</v>
      </c>
      <c r="BL125" s="19" t="s">
        <v>125</v>
      </c>
      <c r="BM125" s="217" t="s">
        <v>245</v>
      </c>
    </row>
    <row r="126" s="2" customFormat="1">
      <c r="A126" s="40"/>
      <c r="B126" s="41"/>
      <c r="C126" s="42"/>
      <c r="D126" s="219" t="s">
        <v>127</v>
      </c>
      <c r="E126" s="42"/>
      <c r="F126" s="220" t="s">
        <v>246</v>
      </c>
      <c r="G126" s="42"/>
      <c r="H126" s="42"/>
      <c r="I126" s="221"/>
      <c r="J126" s="42"/>
      <c r="K126" s="42"/>
      <c r="L126" s="46"/>
      <c r="M126" s="222"/>
      <c r="N126" s="223"/>
      <c r="O126" s="86"/>
      <c r="P126" s="86"/>
      <c r="Q126" s="86"/>
      <c r="R126" s="86"/>
      <c r="S126" s="86"/>
      <c r="T126" s="87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T126" s="19" t="s">
        <v>127</v>
      </c>
      <c r="AU126" s="19" t="s">
        <v>82</v>
      </c>
    </row>
    <row r="127" s="2" customFormat="1" ht="44.25" customHeight="1">
      <c r="A127" s="40"/>
      <c r="B127" s="41"/>
      <c r="C127" s="206" t="s">
        <v>164</v>
      </c>
      <c r="D127" s="206" t="s">
        <v>120</v>
      </c>
      <c r="E127" s="207" t="s">
        <v>247</v>
      </c>
      <c r="F127" s="208" t="s">
        <v>248</v>
      </c>
      <c r="G127" s="209" t="s">
        <v>145</v>
      </c>
      <c r="H127" s="210">
        <v>15.746</v>
      </c>
      <c r="I127" s="211"/>
      <c r="J127" s="212">
        <f>ROUND(I127*H127,2)</f>
        <v>0</v>
      </c>
      <c r="K127" s="208" t="s">
        <v>124</v>
      </c>
      <c r="L127" s="46"/>
      <c r="M127" s="213" t="s">
        <v>19</v>
      </c>
      <c r="N127" s="214" t="s">
        <v>43</v>
      </c>
      <c r="O127" s="86"/>
      <c r="P127" s="215">
        <f>O127*H127</f>
        <v>0</v>
      </c>
      <c r="Q127" s="215">
        <v>0</v>
      </c>
      <c r="R127" s="215">
        <f>Q127*H127</f>
        <v>0</v>
      </c>
      <c r="S127" s="215">
        <v>0</v>
      </c>
      <c r="T127" s="216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17" t="s">
        <v>125</v>
      </c>
      <c r="AT127" s="217" t="s">
        <v>120</v>
      </c>
      <c r="AU127" s="217" t="s">
        <v>82</v>
      </c>
      <c r="AY127" s="19" t="s">
        <v>118</v>
      </c>
      <c r="BE127" s="218">
        <f>IF(N127="základní",J127,0)</f>
        <v>0</v>
      </c>
      <c r="BF127" s="218">
        <f>IF(N127="snížená",J127,0)</f>
        <v>0</v>
      </c>
      <c r="BG127" s="218">
        <f>IF(N127="zákl. přenesená",J127,0)</f>
        <v>0</v>
      </c>
      <c r="BH127" s="218">
        <f>IF(N127="sníž. přenesená",J127,0)</f>
        <v>0</v>
      </c>
      <c r="BI127" s="218">
        <f>IF(N127="nulová",J127,0)</f>
        <v>0</v>
      </c>
      <c r="BJ127" s="19" t="s">
        <v>80</v>
      </c>
      <c r="BK127" s="218">
        <f>ROUND(I127*H127,2)</f>
        <v>0</v>
      </c>
      <c r="BL127" s="19" t="s">
        <v>125</v>
      </c>
      <c r="BM127" s="217" t="s">
        <v>249</v>
      </c>
    </row>
    <row r="128" s="2" customFormat="1">
      <c r="A128" s="40"/>
      <c r="B128" s="41"/>
      <c r="C128" s="42"/>
      <c r="D128" s="219" t="s">
        <v>127</v>
      </c>
      <c r="E128" s="42"/>
      <c r="F128" s="220" t="s">
        <v>250</v>
      </c>
      <c r="G128" s="42"/>
      <c r="H128" s="42"/>
      <c r="I128" s="221"/>
      <c r="J128" s="42"/>
      <c r="K128" s="42"/>
      <c r="L128" s="46"/>
      <c r="M128" s="222"/>
      <c r="N128" s="223"/>
      <c r="O128" s="86"/>
      <c r="P128" s="86"/>
      <c r="Q128" s="86"/>
      <c r="R128" s="86"/>
      <c r="S128" s="86"/>
      <c r="T128" s="87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T128" s="19" t="s">
        <v>127</v>
      </c>
      <c r="AU128" s="19" t="s">
        <v>82</v>
      </c>
    </row>
    <row r="129" s="15" customFormat="1">
      <c r="A129" s="15"/>
      <c r="B129" s="251"/>
      <c r="C129" s="252"/>
      <c r="D129" s="226" t="s">
        <v>139</v>
      </c>
      <c r="E129" s="253" t="s">
        <v>19</v>
      </c>
      <c r="F129" s="254" t="s">
        <v>251</v>
      </c>
      <c r="G129" s="252"/>
      <c r="H129" s="253" t="s">
        <v>19</v>
      </c>
      <c r="I129" s="255"/>
      <c r="J129" s="252"/>
      <c r="K129" s="252"/>
      <c r="L129" s="256"/>
      <c r="M129" s="257"/>
      <c r="N129" s="258"/>
      <c r="O129" s="258"/>
      <c r="P129" s="258"/>
      <c r="Q129" s="258"/>
      <c r="R129" s="258"/>
      <c r="S129" s="258"/>
      <c r="T129" s="259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T129" s="260" t="s">
        <v>139</v>
      </c>
      <c r="AU129" s="260" t="s">
        <v>82</v>
      </c>
      <c r="AV129" s="15" t="s">
        <v>80</v>
      </c>
      <c r="AW129" s="15" t="s">
        <v>33</v>
      </c>
      <c r="AX129" s="15" t="s">
        <v>72</v>
      </c>
      <c r="AY129" s="260" t="s">
        <v>118</v>
      </c>
    </row>
    <row r="130" s="13" customFormat="1">
      <c r="A130" s="13"/>
      <c r="B130" s="224"/>
      <c r="C130" s="225"/>
      <c r="D130" s="226" t="s">
        <v>139</v>
      </c>
      <c r="E130" s="227" t="s">
        <v>19</v>
      </c>
      <c r="F130" s="228" t="s">
        <v>228</v>
      </c>
      <c r="G130" s="225"/>
      <c r="H130" s="229">
        <v>15.746</v>
      </c>
      <c r="I130" s="230"/>
      <c r="J130" s="225"/>
      <c r="K130" s="225"/>
      <c r="L130" s="231"/>
      <c r="M130" s="232"/>
      <c r="N130" s="233"/>
      <c r="O130" s="233"/>
      <c r="P130" s="233"/>
      <c r="Q130" s="233"/>
      <c r="R130" s="233"/>
      <c r="S130" s="233"/>
      <c r="T130" s="234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5" t="s">
        <v>139</v>
      </c>
      <c r="AU130" s="235" t="s">
        <v>82</v>
      </c>
      <c r="AV130" s="13" t="s">
        <v>82</v>
      </c>
      <c r="AW130" s="13" t="s">
        <v>33</v>
      </c>
      <c r="AX130" s="13" t="s">
        <v>80</v>
      </c>
      <c r="AY130" s="235" t="s">
        <v>118</v>
      </c>
    </row>
    <row r="131" s="2" customFormat="1" ht="33" customHeight="1">
      <c r="A131" s="40"/>
      <c r="B131" s="41"/>
      <c r="C131" s="206" t="s">
        <v>172</v>
      </c>
      <c r="D131" s="206" t="s">
        <v>120</v>
      </c>
      <c r="E131" s="207" t="s">
        <v>252</v>
      </c>
      <c r="F131" s="208" t="s">
        <v>253</v>
      </c>
      <c r="G131" s="209" t="s">
        <v>123</v>
      </c>
      <c r="H131" s="210">
        <v>18.452999999999999</v>
      </c>
      <c r="I131" s="211"/>
      <c r="J131" s="212">
        <f>ROUND(I131*H131,2)</f>
        <v>0</v>
      </c>
      <c r="K131" s="208" t="s">
        <v>124</v>
      </c>
      <c r="L131" s="46"/>
      <c r="M131" s="213" t="s">
        <v>19</v>
      </c>
      <c r="N131" s="214" t="s">
        <v>43</v>
      </c>
      <c r="O131" s="86"/>
      <c r="P131" s="215">
        <f>O131*H131</f>
        <v>0</v>
      </c>
      <c r="Q131" s="215">
        <v>0</v>
      </c>
      <c r="R131" s="215">
        <f>Q131*H131</f>
        <v>0</v>
      </c>
      <c r="S131" s="215">
        <v>0</v>
      </c>
      <c r="T131" s="216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17" t="s">
        <v>125</v>
      </c>
      <c r="AT131" s="217" t="s">
        <v>120</v>
      </c>
      <c r="AU131" s="217" t="s">
        <v>82</v>
      </c>
      <c r="AY131" s="19" t="s">
        <v>118</v>
      </c>
      <c r="BE131" s="218">
        <f>IF(N131="základní",J131,0)</f>
        <v>0</v>
      </c>
      <c r="BF131" s="218">
        <f>IF(N131="snížená",J131,0)</f>
        <v>0</v>
      </c>
      <c r="BG131" s="218">
        <f>IF(N131="zákl. přenesená",J131,0)</f>
        <v>0</v>
      </c>
      <c r="BH131" s="218">
        <f>IF(N131="sníž. přenesená",J131,0)</f>
        <v>0</v>
      </c>
      <c r="BI131" s="218">
        <f>IF(N131="nulová",J131,0)</f>
        <v>0</v>
      </c>
      <c r="BJ131" s="19" t="s">
        <v>80</v>
      </c>
      <c r="BK131" s="218">
        <f>ROUND(I131*H131,2)</f>
        <v>0</v>
      </c>
      <c r="BL131" s="19" t="s">
        <v>125</v>
      </c>
      <c r="BM131" s="217" t="s">
        <v>254</v>
      </c>
    </row>
    <row r="132" s="2" customFormat="1">
      <c r="A132" s="40"/>
      <c r="B132" s="41"/>
      <c r="C132" s="42"/>
      <c r="D132" s="219" t="s">
        <v>127</v>
      </c>
      <c r="E132" s="42"/>
      <c r="F132" s="220" t="s">
        <v>255</v>
      </c>
      <c r="G132" s="42"/>
      <c r="H132" s="42"/>
      <c r="I132" s="221"/>
      <c r="J132" s="42"/>
      <c r="K132" s="42"/>
      <c r="L132" s="46"/>
      <c r="M132" s="222"/>
      <c r="N132" s="223"/>
      <c r="O132" s="86"/>
      <c r="P132" s="86"/>
      <c r="Q132" s="86"/>
      <c r="R132" s="86"/>
      <c r="S132" s="86"/>
      <c r="T132" s="87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T132" s="19" t="s">
        <v>127</v>
      </c>
      <c r="AU132" s="19" t="s">
        <v>82</v>
      </c>
    </row>
    <row r="133" s="13" customFormat="1">
      <c r="A133" s="13"/>
      <c r="B133" s="224"/>
      <c r="C133" s="225"/>
      <c r="D133" s="226" t="s">
        <v>139</v>
      </c>
      <c r="E133" s="227" t="s">
        <v>19</v>
      </c>
      <c r="F133" s="228" t="s">
        <v>256</v>
      </c>
      <c r="G133" s="225"/>
      <c r="H133" s="229">
        <v>12.132</v>
      </c>
      <c r="I133" s="230"/>
      <c r="J133" s="225"/>
      <c r="K133" s="225"/>
      <c r="L133" s="231"/>
      <c r="M133" s="232"/>
      <c r="N133" s="233"/>
      <c r="O133" s="233"/>
      <c r="P133" s="233"/>
      <c r="Q133" s="233"/>
      <c r="R133" s="233"/>
      <c r="S133" s="233"/>
      <c r="T133" s="234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5" t="s">
        <v>139</v>
      </c>
      <c r="AU133" s="235" t="s">
        <v>82</v>
      </c>
      <c r="AV133" s="13" t="s">
        <v>82</v>
      </c>
      <c r="AW133" s="13" t="s">
        <v>33</v>
      </c>
      <c r="AX133" s="13" t="s">
        <v>72</v>
      </c>
      <c r="AY133" s="235" t="s">
        <v>118</v>
      </c>
    </row>
    <row r="134" s="13" customFormat="1">
      <c r="A134" s="13"/>
      <c r="B134" s="224"/>
      <c r="C134" s="225"/>
      <c r="D134" s="226" t="s">
        <v>139</v>
      </c>
      <c r="E134" s="227" t="s">
        <v>19</v>
      </c>
      <c r="F134" s="228" t="s">
        <v>257</v>
      </c>
      <c r="G134" s="225"/>
      <c r="H134" s="229">
        <v>6.3209999999999997</v>
      </c>
      <c r="I134" s="230"/>
      <c r="J134" s="225"/>
      <c r="K134" s="225"/>
      <c r="L134" s="231"/>
      <c r="M134" s="232"/>
      <c r="N134" s="233"/>
      <c r="O134" s="233"/>
      <c r="P134" s="233"/>
      <c r="Q134" s="233"/>
      <c r="R134" s="233"/>
      <c r="S134" s="233"/>
      <c r="T134" s="234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5" t="s">
        <v>139</v>
      </c>
      <c r="AU134" s="235" t="s">
        <v>82</v>
      </c>
      <c r="AV134" s="13" t="s">
        <v>82</v>
      </c>
      <c r="AW134" s="13" t="s">
        <v>33</v>
      </c>
      <c r="AX134" s="13" t="s">
        <v>72</v>
      </c>
      <c r="AY134" s="235" t="s">
        <v>118</v>
      </c>
    </row>
    <row r="135" s="14" customFormat="1">
      <c r="A135" s="14"/>
      <c r="B135" s="236"/>
      <c r="C135" s="237"/>
      <c r="D135" s="226" t="s">
        <v>139</v>
      </c>
      <c r="E135" s="238" t="s">
        <v>19</v>
      </c>
      <c r="F135" s="239" t="s">
        <v>150</v>
      </c>
      <c r="G135" s="237"/>
      <c r="H135" s="240">
        <v>18.452999999999999</v>
      </c>
      <c r="I135" s="241"/>
      <c r="J135" s="237"/>
      <c r="K135" s="237"/>
      <c r="L135" s="242"/>
      <c r="M135" s="243"/>
      <c r="N135" s="244"/>
      <c r="O135" s="244"/>
      <c r="P135" s="244"/>
      <c r="Q135" s="244"/>
      <c r="R135" s="244"/>
      <c r="S135" s="244"/>
      <c r="T135" s="245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46" t="s">
        <v>139</v>
      </c>
      <c r="AU135" s="246" t="s">
        <v>82</v>
      </c>
      <c r="AV135" s="14" t="s">
        <v>125</v>
      </c>
      <c r="AW135" s="14" t="s">
        <v>33</v>
      </c>
      <c r="AX135" s="14" t="s">
        <v>80</v>
      </c>
      <c r="AY135" s="246" t="s">
        <v>118</v>
      </c>
    </row>
    <row r="136" s="12" customFormat="1" ht="22.8" customHeight="1">
      <c r="A136" s="12"/>
      <c r="B136" s="190"/>
      <c r="C136" s="191"/>
      <c r="D136" s="192" t="s">
        <v>71</v>
      </c>
      <c r="E136" s="204" t="s">
        <v>82</v>
      </c>
      <c r="F136" s="204" t="s">
        <v>258</v>
      </c>
      <c r="G136" s="191"/>
      <c r="H136" s="191"/>
      <c r="I136" s="194"/>
      <c r="J136" s="205">
        <f>BK136</f>
        <v>0</v>
      </c>
      <c r="K136" s="191"/>
      <c r="L136" s="196"/>
      <c r="M136" s="197"/>
      <c r="N136" s="198"/>
      <c r="O136" s="198"/>
      <c r="P136" s="199">
        <f>SUM(P137:P189)</f>
        <v>0</v>
      </c>
      <c r="Q136" s="198"/>
      <c r="R136" s="199">
        <f>SUM(R137:R189)</f>
        <v>23.574918570000001</v>
      </c>
      <c r="S136" s="198"/>
      <c r="T136" s="200">
        <f>SUM(T137:T189)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01" t="s">
        <v>80</v>
      </c>
      <c r="AT136" s="202" t="s">
        <v>71</v>
      </c>
      <c r="AU136" s="202" t="s">
        <v>80</v>
      </c>
      <c r="AY136" s="201" t="s">
        <v>118</v>
      </c>
      <c r="BK136" s="203">
        <f>SUM(BK137:BK189)</f>
        <v>0</v>
      </c>
    </row>
    <row r="137" s="2" customFormat="1" ht="24.15" customHeight="1">
      <c r="A137" s="40"/>
      <c r="B137" s="41"/>
      <c r="C137" s="206" t="s">
        <v>141</v>
      </c>
      <c r="D137" s="206" t="s">
        <v>120</v>
      </c>
      <c r="E137" s="207" t="s">
        <v>259</v>
      </c>
      <c r="F137" s="208" t="s">
        <v>260</v>
      </c>
      <c r="G137" s="209" t="s">
        <v>145</v>
      </c>
      <c r="H137" s="210">
        <v>2.1120000000000001</v>
      </c>
      <c r="I137" s="211"/>
      <c r="J137" s="212">
        <f>ROUND(I137*H137,2)</f>
        <v>0</v>
      </c>
      <c r="K137" s="208" t="s">
        <v>124</v>
      </c>
      <c r="L137" s="46"/>
      <c r="M137" s="213" t="s">
        <v>19</v>
      </c>
      <c r="N137" s="214" t="s">
        <v>43</v>
      </c>
      <c r="O137" s="86"/>
      <c r="P137" s="215">
        <f>O137*H137</f>
        <v>0</v>
      </c>
      <c r="Q137" s="215">
        <v>2.1600000000000001</v>
      </c>
      <c r="R137" s="215">
        <f>Q137*H137</f>
        <v>4.5619200000000006</v>
      </c>
      <c r="S137" s="215">
        <v>0</v>
      </c>
      <c r="T137" s="216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17" t="s">
        <v>125</v>
      </c>
      <c r="AT137" s="217" t="s">
        <v>120</v>
      </c>
      <c r="AU137" s="217" t="s">
        <v>82</v>
      </c>
      <c r="AY137" s="19" t="s">
        <v>118</v>
      </c>
      <c r="BE137" s="218">
        <f>IF(N137="základní",J137,0)</f>
        <v>0</v>
      </c>
      <c r="BF137" s="218">
        <f>IF(N137="snížená",J137,0)</f>
        <v>0</v>
      </c>
      <c r="BG137" s="218">
        <f>IF(N137="zákl. přenesená",J137,0)</f>
        <v>0</v>
      </c>
      <c r="BH137" s="218">
        <f>IF(N137="sníž. přenesená",J137,0)</f>
        <v>0</v>
      </c>
      <c r="BI137" s="218">
        <f>IF(N137="nulová",J137,0)</f>
        <v>0</v>
      </c>
      <c r="BJ137" s="19" t="s">
        <v>80</v>
      </c>
      <c r="BK137" s="218">
        <f>ROUND(I137*H137,2)</f>
        <v>0</v>
      </c>
      <c r="BL137" s="19" t="s">
        <v>125</v>
      </c>
      <c r="BM137" s="217" t="s">
        <v>261</v>
      </c>
    </row>
    <row r="138" s="2" customFormat="1">
      <c r="A138" s="40"/>
      <c r="B138" s="41"/>
      <c r="C138" s="42"/>
      <c r="D138" s="219" t="s">
        <v>127</v>
      </c>
      <c r="E138" s="42"/>
      <c r="F138" s="220" t="s">
        <v>262</v>
      </c>
      <c r="G138" s="42"/>
      <c r="H138" s="42"/>
      <c r="I138" s="221"/>
      <c r="J138" s="42"/>
      <c r="K138" s="42"/>
      <c r="L138" s="46"/>
      <c r="M138" s="222"/>
      <c r="N138" s="223"/>
      <c r="O138" s="86"/>
      <c r="P138" s="86"/>
      <c r="Q138" s="86"/>
      <c r="R138" s="86"/>
      <c r="S138" s="86"/>
      <c r="T138" s="87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T138" s="19" t="s">
        <v>127</v>
      </c>
      <c r="AU138" s="19" t="s">
        <v>82</v>
      </c>
    </row>
    <row r="139" s="13" customFormat="1">
      <c r="A139" s="13"/>
      <c r="B139" s="224"/>
      <c r="C139" s="225"/>
      <c r="D139" s="226" t="s">
        <v>139</v>
      </c>
      <c r="E139" s="227" t="s">
        <v>19</v>
      </c>
      <c r="F139" s="228" t="s">
        <v>263</v>
      </c>
      <c r="G139" s="225"/>
      <c r="H139" s="229">
        <v>1.2130000000000001</v>
      </c>
      <c r="I139" s="230"/>
      <c r="J139" s="225"/>
      <c r="K139" s="225"/>
      <c r="L139" s="231"/>
      <c r="M139" s="232"/>
      <c r="N139" s="233"/>
      <c r="O139" s="233"/>
      <c r="P139" s="233"/>
      <c r="Q139" s="233"/>
      <c r="R139" s="233"/>
      <c r="S139" s="233"/>
      <c r="T139" s="234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5" t="s">
        <v>139</v>
      </c>
      <c r="AU139" s="235" t="s">
        <v>82</v>
      </c>
      <c r="AV139" s="13" t="s">
        <v>82</v>
      </c>
      <c r="AW139" s="13" t="s">
        <v>33</v>
      </c>
      <c r="AX139" s="13" t="s">
        <v>72</v>
      </c>
      <c r="AY139" s="235" t="s">
        <v>118</v>
      </c>
    </row>
    <row r="140" s="13" customFormat="1">
      <c r="A140" s="13"/>
      <c r="B140" s="224"/>
      <c r="C140" s="225"/>
      <c r="D140" s="226" t="s">
        <v>139</v>
      </c>
      <c r="E140" s="227" t="s">
        <v>19</v>
      </c>
      <c r="F140" s="228" t="s">
        <v>264</v>
      </c>
      <c r="G140" s="225"/>
      <c r="H140" s="229">
        <v>0.63200000000000001</v>
      </c>
      <c r="I140" s="230"/>
      <c r="J140" s="225"/>
      <c r="K140" s="225"/>
      <c r="L140" s="231"/>
      <c r="M140" s="232"/>
      <c r="N140" s="233"/>
      <c r="O140" s="233"/>
      <c r="P140" s="233"/>
      <c r="Q140" s="233"/>
      <c r="R140" s="233"/>
      <c r="S140" s="233"/>
      <c r="T140" s="234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5" t="s">
        <v>139</v>
      </c>
      <c r="AU140" s="235" t="s">
        <v>82</v>
      </c>
      <c r="AV140" s="13" t="s">
        <v>82</v>
      </c>
      <c r="AW140" s="13" t="s">
        <v>33</v>
      </c>
      <c r="AX140" s="13" t="s">
        <v>72</v>
      </c>
      <c r="AY140" s="235" t="s">
        <v>118</v>
      </c>
    </row>
    <row r="141" s="13" customFormat="1">
      <c r="A141" s="13"/>
      <c r="B141" s="224"/>
      <c r="C141" s="225"/>
      <c r="D141" s="226" t="s">
        <v>139</v>
      </c>
      <c r="E141" s="227" t="s">
        <v>19</v>
      </c>
      <c r="F141" s="228" t="s">
        <v>265</v>
      </c>
      <c r="G141" s="225"/>
      <c r="H141" s="229">
        <v>0.151</v>
      </c>
      <c r="I141" s="230"/>
      <c r="J141" s="225"/>
      <c r="K141" s="225"/>
      <c r="L141" s="231"/>
      <c r="M141" s="232"/>
      <c r="N141" s="233"/>
      <c r="O141" s="233"/>
      <c r="P141" s="233"/>
      <c r="Q141" s="233"/>
      <c r="R141" s="233"/>
      <c r="S141" s="233"/>
      <c r="T141" s="234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5" t="s">
        <v>139</v>
      </c>
      <c r="AU141" s="235" t="s">
        <v>82</v>
      </c>
      <c r="AV141" s="13" t="s">
        <v>82</v>
      </c>
      <c r="AW141" s="13" t="s">
        <v>33</v>
      </c>
      <c r="AX141" s="13" t="s">
        <v>72</v>
      </c>
      <c r="AY141" s="235" t="s">
        <v>118</v>
      </c>
    </row>
    <row r="142" s="13" customFormat="1">
      <c r="A142" s="13"/>
      <c r="B142" s="224"/>
      <c r="C142" s="225"/>
      <c r="D142" s="226" t="s">
        <v>139</v>
      </c>
      <c r="E142" s="227" t="s">
        <v>19</v>
      </c>
      <c r="F142" s="228" t="s">
        <v>266</v>
      </c>
      <c r="G142" s="225"/>
      <c r="H142" s="229">
        <v>0.11600000000000001</v>
      </c>
      <c r="I142" s="230"/>
      <c r="J142" s="225"/>
      <c r="K142" s="225"/>
      <c r="L142" s="231"/>
      <c r="M142" s="232"/>
      <c r="N142" s="233"/>
      <c r="O142" s="233"/>
      <c r="P142" s="233"/>
      <c r="Q142" s="233"/>
      <c r="R142" s="233"/>
      <c r="S142" s="233"/>
      <c r="T142" s="234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5" t="s">
        <v>139</v>
      </c>
      <c r="AU142" s="235" t="s">
        <v>82</v>
      </c>
      <c r="AV142" s="13" t="s">
        <v>82</v>
      </c>
      <c r="AW142" s="13" t="s">
        <v>33</v>
      </c>
      <c r="AX142" s="13" t="s">
        <v>72</v>
      </c>
      <c r="AY142" s="235" t="s">
        <v>118</v>
      </c>
    </row>
    <row r="143" s="14" customFormat="1">
      <c r="A143" s="14"/>
      <c r="B143" s="236"/>
      <c r="C143" s="237"/>
      <c r="D143" s="226" t="s">
        <v>139</v>
      </c>
      <c r="E143" s="238" t="s">
        <v>19</v>
      </c>
      <c r="F143" s="239" t="s">
        <v>150</v>
      </c>
      <c r="G143" s="237"/>
      <c r="H143" s="240">
        <v>2.1120000000000001</v>
      </c>
      <c r="I143" s="241"/>
      <c r="J143" s="237"/>
      <c r="K143" s="237"/>
      <c r="L143" s="242"/>
      <c r="M143" s="243"/>
      <c r="N143" s="244"/>
      <c r="O143" s="244"/>
      <c r="P143" s="244"/>
      <c r="Q143" s="244"/>
      <c r="R143" s="244"/>
      <c r="S143" s="244"/>
      <c r="T143" s="245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46" t="s">
        <v>139</v>
      </c>
      <c r="AU143" s="246" t="s">
        <v>82</v>
      </c>
      <c r="AV143" s="14" t="s">
        <v>125</v>
      </c>
      <c r="AW143" s="14" t="s">
        <v>33</v>
      </c>
      <c r="AX143" s="14" t="s">
        <v>80</v>
      </c>
      <c r="AY143" s="246" t="s">
        <v>118</v>
      </c>
    </row>
    <row r="144" s="2" customFormat="1" ht="24.15" customHeight="1">
      <c r="A144" s="40"/>
      <c r="B144" s="41"/>
      <c r="C144" s="206" t="s">
        <v>182</v>
      </c>
      <c r="D144" s="206" t="s">
        <v>120</v>
      </c>
      <c r="E144" s="207" t="s">
        <v>267</v>
      </c>
      <c r="F144" s="208" t="s">
        <v>268</v>
      </c>
      <c r="G144" s="209" t="s">
        <v>145</v>
      </c>
      <c r="H144" s="210">
        <v>0.85399999999999998</v>
      </c>
      <c r="I144" s="211"/>
      <c r="J144" s="212">
        <f>ROUND(I144*H144,2)</f>
        <v>0</v>
      </c>
      <c r="K144" s="208" t="s">
        <v>124</v>
      </c>
      <c r="L144" s="46"/>
      <c r="M144" s="213" t="s">
        <v>19</v>
      </c>
      <c r="N144" s="214" t="s">
        <v>43</v>
      </c>
      <c r="O144" s="86"/>
      <c r="P144" s="215">
        <f>O144*H144</f>
        <v>0</v>
      </c>
      <c r="Q144" s="215">
        <v>2.3010199999999998</v>
      </c>
      <c r="R144" s="215">
        <f>Q144*H144</f>
        <v>1.9650710799999998</v>
      </c>
      <c r="S144" s="215">
        <v>0</v>
      </c>
      <c r="T144" s="216">
        <f>S144*H144</f>
        <v>0</v>
      </c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R144" s="217" t="s">
        <v>125</v>
      </c>
      <c r="AT144" s="217" t="s">
        <v>120</v>
      </c>
      <c r="AU144" s="217" t="s">
        <v>82</v>
      </c>
      <c r="AY144" s="19" t="s">
        <v>118</v>
      </c>
      <c r="BE144" s="218">
        <f>IF(N144="základní",J144,0)</f>
        <v>0</v>
      </c>
      <c r="BF144" s="218">
        <f>IF(N144="snížená",J144,0)</f>
        <v>0</v>
      </c>
      <c r="BG144" s="218">
        <f>IF(N144="zákl. přenesená",J144,0)</f>
        <v>0</v>
      </c>
      <c r="BH144" s="218">
        <f>IF(N144="sníž. přenesená",J144,0)</f>
        <v>0</v>
      </c>
      <c r="BI144" s="218">
        <f>IF(N144="nulová",J144,0)</f>
        <v>0</v>
      </c>
      <c r="BJ144" s="19" t="s">
        <v>80</v>
      </c>
      <c r="BK144" s="218">
        <f>ROUND(I144*H144,2)</f>
        <v>0</v>
      </c>
      <c r="BL144" s="19" t="s">
        <v>125</v>
      </c>
      <c r="BM144" s="217" t="s">
        <v>269</v>
      </c>
    </row>
    <row r="145" s="2" customFormat="1">
      <c r="A145" s="40"/>
      <c r="B145" s="41"/>
      <c r="C145" s="42"/>
      <c r="D145" s="219" t="s">
        <v>127</v>
      </c>
      <c r="E145" s="42"/>
      <c r="F145" s="220" t="s">
        <v>270</v>
      </c>
      <c r="G145" s="42"/>
      <c r="H145" s="42"/>
      <c r="I145" s="221"/>
      <c r="J145" s="42"/>
      <c r="K145" s="42"/>
      <c r="L145" s="46"/>
      <c r="M145" s="222"/>
      <c r="N145" s="223"/>
      <c r="O145" s="86"/>
      <c r="P145" s="86"/>
      <c r="Q145" s="86"/>
      <c r="R145" s="86"/>
      <c r="S145" s="86"/>
      <c r="T145" s="87"/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T145" s="19" t="s">
        <v>127</v>
      </c>
      <c r="AU145" s="19" t="s">
        <v>82</v>
      </c>
    </row>
    <row r="146" s="13" customFormat="1">
      <c r="A146" s="13"/>
      <c r="B146" s="224"/>
      <c r="C146" s="225"/>
      <c r="D146" s="226" t="s">
        <v>139</v>
      </c>
      <c r="E146" s="227" t="s">
        <v>19</v>
      </c>
      <c r="F146" s="228" t="s">
        <v>271</v>
      </c>
      <c r="G146" s="225"/>
      <c r="H146" s="229">
        <v>0.85399999999999998</v>
      </c>
      <c r="I146" s="230"/>
      <c r="J146" s="225"/>
      <c r="K146" s="225"/>
      <c r="L146" s="231"/>
      <c r="M146" s="232"/>
      <c r="N146" s="233"/>
      <c r="O146" s="233"/>
      <c r="P146" s="233"/>
      <c r="Q146" s="233"/>
      <c r="R146" s="233"/>
      <c r="S146" s="233"/>
      <c r="T146" s="234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5" t="s">
        <v>139</v>
      </c>
      <c r="AU146" s="235" t="s">
        <v>82</v>
      </c>
      <c r="AV146" s="13" t="s">
        <v>82</v>
      </c>
      <c r="AW146" s="13" t="s">
        <v>33</v>
      </c>
      <c r="AX146" s="13" t="s">
        <v>80</v>
      </c>
      <c r="AY146" s="235" t="s">
        <v>118</v>
      </c>
    </row>
    <row r="147" s="2" customFormat="1" ht="33" customHeight="1">
      <c r="A147" s="40"/>
      <c r="B147" s="41"/>
      <c r="C147" s="206" t="s">
        <v>188</v>
      </c>
      <c r="D147" s="206" t="s">
        <v>120</v>
      </c>
      <c r="E147" s="207" t="s">
        <v>272</v>
      </c>
      <c r="F147" s="208" t="s">
        <v>273</v>
      </c>
      <c r="G147" s="209" t="s">
        <v>145</v>
      </c>
      <c r="H147" s="210">
        <v>1.9610000000000001</v>
      </c>
      <c r="I147" s="211"/>
      <c r="J147" s="212">
        <f>ROUND(I147*H147,2)</f>
        <v>0</v>
      </c>
      <c r="K147" s="208" t="s">
        <v>124</v>
      </c>
      <c r="L147" s="46"/>
      <c r="M147" s="213" t="s">
        <v>19</v>
      </c>
      <c r="N147" s="214" t="s">
        <v>43</v>
      </c>
      <c r="O147" s="86"/>
      <c r="P147" s="215">
        <f>O147*H147</f>
        <v>0</v>
      </c>
      <c r="Q147" s="215">
        <v>2.5018699999999998</v>
      </c>
      <c r="R147" s="215">
        <f>Q147*H147</f>
        <v>4.9061670699999995</v>
      </c>
      <c r="S147" s="215">
        <v>0</v>
      </c>
      <c r="T147" s="216">
        <f>S147*H147</f>
        <v>0</v>
      </c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R147" s="217" t="s">
        <v>125</v>
      </c>
      <c r="AT147" s="217" t="s">
        <v>120</v>
      </c>
      <c r="AU147" s="217" t="s">
        <v>82</v>
      </c>
      <c r="AY147" s="19" t="s">
        <v>118</v>
      </c>
      <c r="BE147" s="218">
        <f>IF(N147="základní",J147,0)</f>
        <v>0</v>
      </c>
      <c r="BF147" s="218">
        <f>IF(N147="snížená",J147,0)</f>
        <v>0</v>
      </c>
      <c r="BG147" s="218">
        <f>IF(N147="zákl. přenesená",J147,0)</f>
        <v>0</v>
      </c>
      <c r="BH147" s="218">
        <f>IF(N147="sníž. přenesená",J147,0)</f>
        <v>0</v>
      </c>
      <c r="BI147" s="218">
        <f>IF(N147="nulová",J147,0)</f>
        <v>0</v>
      </c>
      <c r="BJ147" s="19" t="s">
        <v>80</v>
      </c>
      <c r="BK147" s="218">
        <f>ROUND(I147*H147,2)</f>
        <v>0</v>
      </c>
      <c r="BL147" s="19" t="s">
        <v>125</v>
      </c>
      <c r="BM147" s="217" t="s">
        <v>274</v>
      </c>
    </row>
    <row r="148" s="2" customFormat="1">
      <c r="A148" s="40"/>
      <c r="B148" s="41"/>
      <c r="C148" s="42"/>
      <c r="D148" s="219" t="s">
        <v>127</v>
      </c>
      <c r="E148" s="42"/>
      <c r="F148" s="220" t="s">
        <v>275</v>
      </c>
      <c r="G148" s="42"/>
      <c r="H148" s="42"/>
      <c r="I148" s="221"/>
      <c r="J148" s="42"/>
      <c r="K148" s="42"/>
      <c r="L148" s="46"/>
      <c r="M148" s="222"/>
      <c r="N148" s="223"/>
      <c r="O148" s="86"/>
      <c r="P148" s="86"/>
      <c r="Q148" s="86"/>
      <c r="R148" s="86"/>
      <c r="S148" s="86"/>
      <c r="T148" s="87"/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T148" s="19" t="s">
        <v>127</v>
      </c>
      <c r="AU148" s="19" t="s">
        <v>82</v>
      </c>
    </row>
    <row r="149" s="13" customFormat="1">
      <c r="A149" s="13"/>
      <c r="B149" s="224"/>
      <c r="C149" s="225"/>
      <c r="D149" s="226" t="s">
        <v>139</v>
      </c>
      <c r="E149" s="227" t="s">
        <v>19</v>
      </c>
      <c r="F149" s="228" t="s">
        <v>276</v>
      </c>
      <c r="G149" s="225"/>
      <c r="H149" s="229">
        <v>1.5389999999999999</v>
      </c>
      <c r="I149" s="230"/>
      <c r="J149" s="225"/>
      <c r="K149" s="225"/>
      <c r="L149" s="231"/>
      <c r="M149" s="232"/>
      <c r="N149" s="233"/>
      <c r="O149" s="233"/>
      <c r="P149" s="233"/>
      <c r="Q149" s="233"/>
      <c r="R149" s="233"/>
      <c r="S149" s="233"/>
      <c r="T149" s="234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5" t="s">
        <v>139</v>
      </c>
      <c r="AU149" s="235" t="s">
        <v>82</v>
      </c>
      <c r="AV149" s="13" t="s">
        <v>82</v>
      </c>
      <c r="AW149" s="13" t="s">
        <v>33</v>
      </c>
      <c r="AX149" s="13" t="s">
        <v>72</v>
      </c>
      <c r="AY149" s="235" t="s">
        <v>118</v>
      </c>
    </row>
    <row r="150" s="13" customFormat="1">
      <c r="A150" s="13"/>
      <c r="B150" s="224"/>
      <c r="C150" s="225"/>
      <c r="D150" s="226" t="s">
        <v>139</v>
      </c>
      <c r="E150" s="227" t="s">
        <v>19</v>
      </c>
      <c r="F150" s="228" t="s">
        <v>277</v>
      </c>
      <c r="G150" s="225"/>
      <c r="H150" s="229">
        <v>0.42199999999999999</v>
      </c>
      <c r="I150" s="230"/>
      <c r="J150" s="225"/>
      <c r="K150" s="225"/>
      <c r="L150" s="231"/>
      <c r="M150" s="232"/>
      <c r="N150" s="233"/>
      <c r="O150" s="233"/>
      <c r="P150" s="233"/>
      <c r="Q150" s="233"/>
      <c r="R150" s="233"/>
      <c r="S150" s="233"/>
      <c r="T150" s="234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5" t="s">
        <v>139</v>
      </c>
      <c r="AU150" s="235" t="s">
        <v>82</v>
      </c>
      <c r="AV150" s="13" t="s">
        <v>82</v>
      </c>
      <c r="AW150" s="13" t="s">
        <v>33</v>
      </c>
      <c r="AX150" s="13" t="s">
        <v>72</v>
      </c>
      <c r="AY150" s="235" t="s">
        <v>118</v>
      </c>
    </row>
    <row r="151" s="14" customFormat="1">
      <c r="A151" s="14"/>
      <c r="B151" s="236"/>
      <c r="C151" s="237"/>
      <c r="D151" s="226" t="s">
        <v>139</v>
      </c>
      <c r="E151" s="238" t="s">
        <v>19</v>
      </c>
      <c r="F151" s="239" t="s">
        <v>150</v>
      </c>
      <c r="G151" s="237"/>
      <c r="H151" s="240">
        <v>1.9609999999999999</v>
      </c>
      <c r="I151" s="241"/>
      <c r="J151" s="237"/>
      <c r="K151" s="237"/>
      <c r="L151" s="242"/>
      <c r="M151" s="243"/>
      <c r="N151" s="244"/>
      <c r="O151" s="244"/>
      <c r="P151" s="244"/>
      <c r="Q151" s="244"/>
      <c r="R151" s="244"/>
      <c r="S151" s="244"/>
      <c r="T151" s="245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46" t="s">
        <v>139</v>
      </c>
      <c r="AU151" s="246" t="s">
        <v>82</v>
      </c>
      <c r="AV151" s="14" t="s">
        <v>125</v>
      </c>
      <c r="AW151" s="14" t="s">
        <v>33</v>
      </c>
      <c r="AX151" s="14" t="s">
        <v>80</v>
      </c>
      <c r="AY151" s="246" t="s">
        <v>118</v>
      </c>
    </row>
    <row r="152" s="2" customFormat="1" ht="16.5" customHeight="1">
      <c r="A152" s="40"/>
      <c r="B152" s="41"/>
      <c r="C152" s="206" t="s">
        <v>8</v>
      </c>
      <c r="D152" s="206" t="s">
        <v>120</v>
      </c>
      <c r="E152" s="207" t="s">
        <v>278</v>
      </c>
      <c r="F152" s="208" t="s">
        <v>279</v>
      </c>
      <c r="G152" s="209" t="s">
        <v>123</v>
      </c>
      <c r="H152" s="210">
        <v>2.9390000000000001</v>
      </c>
      <c r="I152" s="211"/>
      <c r="J152" s="212">
        <f>ROUND(I152*H152,2)</f>
        <v>0</v>
      </c>
      <c r="K152" s="208" t="s">
        <v>124</v>
      </c>
      <c r="L152" s="46"/>
      <c r="M152" s="213" t="s">
        <v>19</v>
      </c>
      <c r="N152" s="214" t="s">
        <v>43</v>
      </c>
      <c r="O152" s="86"/>
      <c r="P152" s="215">
        <f>O152*H152</f>
        <v>0</v>
      </c>
      <c r="Q152" s="215">
        <v>0.0029399999999999999</v>
      </c>
      <c r="R152" s="215">
        <f>Q152*H152</f>
        <v>0.0086406599999999997</v>
      </c>
      <c r="S152" s="215">
        <v>0</v>
      </c>
      <c r="T152" s="216">
        <f>S152*H152</f>
        <v>0</v>
      </c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R152" s="217" t="s">
        <v>125</v>
      </c>
      <c r="AT152" s="217" t="s">
        <v>120</v>
      </c>
      <c r="AU152" s="217" t="s">
        <v>82</v>
      </c>
      <c r="AY152" s="19" t="s">
        <v>118</v>
      </c>
      <c r="BE152" s="218">
        <f>IF(N152="základní",J152,0)</f>
        <v>0</v>
      </c>
      <c r="BF152" s="218">
        <f>IF(N152="snížená",J152,0)</f>
        <v>0</v>
      </c>
      <c r="BG152" s="218">
        <f>IF(N152="zákl. přenesená",J152,0)</f>
        <v>0</v>
      </c>
      <c r="BH152" s="218">
        <f>IF(N152="sníž. přenesená",J152,0)</f>
        <v>0</v>
      </c>
      <c r="BI152" s="218">
        <f>IF(N152="nulová",J152,0)</f>
        <v>0</v>
      </c>
      <c r="BJ152" s="19" t="s">
        <v>80</v>
      </c>
      <c r="BK152" s="218">
        <f>ROUND(I152*H152,2)</f>
        <v>0</v>
      </c>
      <c r="BL152" s="19" t="s">
        <v>125</v>
      </c>
      <c r="BM152" s="217" t="s">
        <v>280</v>
      </c>
    </row>
    <row r="153" s="2" customFormat="1">
      <c r="A153" s="40"/>
      <c r="B153" s="41"/>
      <c r="C153" s="42"/>
      <c r="D153" s="219" t="s">
        <v>127</v>
      </c>
      <c r="E153" s="42"/>
      <c r="F153" s="220" t="s">
        <v>281</v>
      </c>
      <c r="G153" s="42"/>
      <c r="H153" s="42"/>
      <c r="I153" s="221"/>
      <c r="J153" s="42"/>
      <c r="K153" s="42"/>
      <c r="L153" s="46"/>
      <c r="M153" s="222"/>
      <c r="N153" s="223"/>
      <c r="O153" s="86"/>
      <c r="P153" s="86"/>
      <c r="Q153" s="86"/>
      <c r="R153" s="86"/>
      <c r="S153" s="86"/>
      <c r="T153" s="87"/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T153" s="19" t="s">
        <v>127</v>
      </c>
      <c r="AU153" s="19" t="s">
        <v>82</v>
      </c>
    </row>
    <row r="154" s="15" customFormat="1">
      <c r="A154" s="15"/>
      <c r="B154" s="251"/>
      <c r="C154" s="252"/>
      <c r="D154" s="226" t="s">
        <v>139</v>
      </c>
      <c r="E154" s="253" t="s">
        <v>19</v>
      </c>
      <c r="F154" s="254" t="s">
        <v>282</v>
      </c>
      <c r="G154" s="252"/>
      <c r="H154" s="253" t="s">
        <v>19</v>
      </c>
      <c r="I154" s="255"/>
      <c r="J154" s="252"/>
      <c r="K154" s="252"/>
      <c r="L154" s="256"/>
      <c r="M154" s="257"/>
      <c r="N154" s="258"/>
      <c r="O154" s="258"/>
      <c r="P154" s="258"/>
      <c r="Q154" s="258"/>
      <c r="R154" s="258"/>
      <c r="S154" s="258"/>
      <c r="T154" s="259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T154" s="260" t="s">
        <v>139</v>
      </c>
      <c r="AU154" s="260" t="s">
        <v>82</v>
      </c>
      <c r="AV154" s="15" t="s">
        <v>80</v>
      </c>
      <c r="AW154" s="15" t="s">
        <v>33</v>
      </c>
      <c r="AX154" s="15" t="s">
        <v>72</v>
      </c>
      <c r="AY154" s="260" t="s">
        <v>118</v>
      </c>
    </row>
    <row r="155" s="13" customFormat="1">
      <c r="A155" s="13"/>
      <c r="B155" s="224"/>
      <c r="C155" s="225"/>
      <c r="D155" s="226" t="s">
        <v>139</v>
      </c>
      <c r="E155" s="227" t="s">
        <v>19</v>
      </c>
      <c r="F155" s="228" t="s">
        <v>283</v>
      </c>
      <c r="G155" s="225"/>
      <c r="H155" s="229">
        <v>0.86599999999999999</v>
      </c>
      <c r="I155" s="230"/>
      <c r="J155" s="225"/>
      <c r="K155" s="225"/>
      <c r="L155" s="231"/>
      <c r="M155" s="232"/>
      <c r="N155" s="233"/>
      <c r="O155" s="233"/>
      <c r="P155" s="233"/>
      <c r="Q155" s="233"/>
      <c r="R155" s="233"/>
      <c r="S155" s="233"/>
      <c r="T155" s="234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5" t="s">
        <v>139</v>
      </c>
      <c r="AU155" s="235" t="s">
        <v>82</v>
      </c>
      <c r="AV155" s="13" t="s">
        <v>82</v>
      </c>
      <c r="AW155" s="13" t="s">
        <v>33</v>
      </c>
      <c r="AX155" s="13" t="s">
        <v>72</v>
      </c>
      <c r="AY155" s="235" t="s">
        <v>118</v>
      </c>
    </row>
    <row r="156" s="15" customFormat="1">
      <c r="A156" s="15"/>
      <c r="B156" s="251"/>
      <c r="C156" s="252"/>
      <c r="D156" s="226" t="s">
        <v>139</v>
      </c>
      <c r="E156" s="253" t="s">
        <v>19</v>
      </c>
      <c r="F156" s="254" t="s">
        <v>284</v>
      </c>
      <c r="G156" s="252"/>
      <c r="H156" s="253" t="s">
        <v>19</v>
      </c>
      <c r="I156" s="255"/>
      <c r="J156" s="252"/>
      <c r="K156" s="252"/>
      <c r="L156" s="256"/>
      <c r="M156" s="257"/>
      <c r="N156" s="258"/>
      <c r="O156" s="258"/>
      <c r="P156" s="258"/>
      <c r="Q156" s="258"/>
      <c r="R156" s="258"/>
      <c r="S156" s="258"/>
      <c r="T156" s="259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T156" s="260" t="s">
        <v>139</v>
      </c>
      <c r="AU156" s="260" t="s">
        <v>82</v>
      </c>
      <c r="AV156" s="15" t="s">
        <v>80</v>
      </c>
      <c r="AW156" s="15" t="s">
        <v>33</v>
      </c>
      <c r="AX156" s="15" t="s">
        <v>72</v>
      </c>
      <c r="AY156" s="260" t="s">
        <v>118</v>
      </c>
    </row>
    <row r="157" s="13" customFormat="1">
      <c r="A157" s="13"/>
      <c r="B157" s="224"/>
      <c r="C157" s="225"/>
      <c r="D157" s="226" t="s">
        <v>139</v>
      </c>
      <c r="E157" s="227" t="s">
        <v>19</v>
      </c>
      <c r="F157" s="228" t="s">
        <v>285</v>
      </c>
      <c r="G157" s="225"/>
      <c r="H157" s="229">
        <v>1.6519999999999999</v>
      </c>
      <c r="I157" s="230"/>
      <c r="J157" s="225"/>
      <c r="K157" s="225"/>
      <c r="L157" s="231"/>
      <c r="M157" s="232"/>
      <c r="N157" s="233"/>
      <c r="O157" s="233"/>
      <c r="P157" s="233"/>
      <c r="Q157" s="233"/>
      <c r="R157" s="233"/>
      <c r="S157" s="233"/>
      <c r="T157" s="234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5" t="s">
        <v>139</v>
      </c>
      <c r="AU157" s="235" t="s">
        <v>82</v>
      </c>
      <c r="AV157" s="13" t="s">
        <v>82</v>
      </c>
      <c r="AW157" s="13" t="s">
        <v>33</v>
      </c>
      <c r="AX157" s="13" t="s">
        <v>72</v>
      </c>
      <c r="AY157" s="235" t="s">
        <v>118</v>
      </c>
    </row>
    <row r="158" s="13" customFormat="1">
      <c r="A158" s="13"/>
      <c r="B158" s="224"/>
      <c r="C158" s="225"/>
      <c r="D158" s="226" t="s">
        <v>139</v>
      </c>
      <c r="E158" s="227" t="s">
        <v>19</v>
      </c>
      <c r="F158" s="228" t="s">
        <v>286</v>
      </c>
      <c r="G158" s="225"/>
      <c r="H158" s="229">
        <v>0.42099999999999999</v>
      </c>
      <c r="I158" s="230"/>
      <c r="J158" s="225"/>
      <c r="K158" s="225"/>
      <c r="L158" s="231"/>
      <c r="M158" s="232"/>
      <c r="N158" s="233"/>
      <c r="O158" s="233"/>
      <c r="P158" s="233"/>
      <c r="Q158" s="233"/>
      <c r="R158" s="233"/>
      <c r="S158" s="233"/>
      <c r="T158" s="234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5" t="s">
        <v>139</v>
      </c>
      <c r="AU158" s="235" t="s">
        <v>82</v>
      </c>
      <c r="AV158" s="13" t="s">
        <v>82</v>
      </c>
      <c r="AW158" s="13" t="s">
        <v>33</v>
      </c>
      <c r="AX158" s="13" t="s">
        <v>72</v>
      </c>
      <c r="AY158" s="235" t="s">
        <v>118</v>
      </c>
    </row>
    <row r="159" s="14" customFormat="1">
      <c r="A159" s="14"/>
      <c r="B159" s="236"/>
      <c r="C159" s="237"/>
      <c r="D159" s="226" t="s">
        <v>139</v>
      </c>
      <c r="E159" s="238" t="s">
        <v>19</v>
      </c>
      <c r="F159" s="239" t="s">
        <v>150</v>
      </c>
      <c r="G159" s="237"/>
      <c r="H159" s="240">
        <v>2.9389999999999996</v>
      </c>
      <c r="I159" s="241"/>
      <c r="J159" s="237"/>
      <c r="K159" s="237"/>
      <c r="L159" s="242"/>
      <c r="M159" s="243"/>
      <c r="N159" s="244"/>
      <c r="O159" s="244"/>
      <c r="P159" s="244"/>
      <c r="Q159" s="244"/>
      <c r="R159" s="244"/>
      <c r="S159" s="244"/>
      <c r="T159" s="245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46" t="s">
        <v>139</v>
      </c>
      <c r="AU159" s="246" t="s">
        <v>82</v>
      </c>
      <c r="AV159" s="14" t="s">
        <v>125</v>
      </c>
      <c r="AW159" s="14" t="s">
        <v>33</v>
      </c>
      <c r="AX159" s="14" t="s">
        <v>80</v>
      </c>
      <c r="AY159" s="246" t="s">
        <v>118</v>
      </c>
    </row>
    <row r="160" s="2" customFormat="1" ht="16.5" customHeight="1">
      <c r="A160" s="40"/>
      <c r="B160" s="41"/>
      <c r="C160" s="206" t="s">
        <v>287</v>
      </c>
      <c r="D160" s="206" t="s">
        <v>120</v>
      </c>
      <c r="E160" s="207" t="s">
        <v>288</v>
      </c>
      <c r="F160" s="208" t="s">
        <v>289</v>
      </c>
      <c r="G160" s="209" t="s">
        <v>123</v>
      </c>
      <c r="H160" s="210">
        <v>2.9390000000000001</v>
      </c>
      <c r="I160" s="211"/>
      <c r="J160" s="212">
        <f>ROUND(I160*H160,2)</f>
        <v>0</v>
      </c>
      <c r="K160" s="208" t="s">
        <v>124</v>
      </c>
      <c r="L160" s="46"/>
      <c r="M160" s="213" t="s">
        <v>19</v>
      </c>
      <c r="N160" s="214" t="s">
        <v>43</v>
      </c>
      <c r="O160" s="86"/>
      <c r="P160" s="215">
        <f>O160*H160</f>
        <v>0</v>
      </c>
      <c r="Q160" s="215">
        <v>0</v>
      </c>
      <c r="R160" s="215">
        <f>Q160*H160</f>
        <v>0</v>
      </c>
      <c r="S160" s="215">
        <v>0</v>
      </c>
      <c r="T160" s="216">
        <f>S160*H160</f>
        <v>0</v>
      </c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R160" s="217" t="s">
        <v>125</v>
      </c>
      <c r="AT160" s="217" t="s">
        <v>120</v>
      </c>
      <c r="AU160" s="217" t="s">
        <v>82</v>
      </c>
      <c r="AY160" s="19" t="s">
        <v>118</v>
      </c>
      <c r="BE160" s="218">
        <f>IF(N160="základní",J160,0)</f>
        <v>0</v>
      </c>
      <c r="BF160" s="218">
        <f>IF(N160="snížená",J160,0)</f>
        <v>0</v>
      </c>
      <c r="BG160" s="218">
        <f>IF(N160="zákl. přenesená",J160,0)</f>
        <v>0</v>
      </c>
      <c r="BH160" s="218">
        <f>IF(N160="sníž. přenesená",J160,0)</f>
        <v>0</v>
      </c>
      <c r="BI160" s="218">
        <f>IF(N160="nulová",J160,0)</f>
        <v>0</v>
      </c>
      <c r="BJ160" s="19" t="s">
        <v>80</v>
      </c>
      <c r="BK160" s="218">
        <f>ROUND(I160*H160,2)</f>
        <v>0</v>
      </c>
      <c r="BL160" s="19" t="s">
        <v>125</v>
      </c>
      <c r="BM160" s="217" t="s">
        <v>290</v>
      </c>
    </row>
    <row r="161" s="2" customFormat="1">
      <c r="A161" s="40"/>
      <c r="B161" s="41"/>
      <c r="C161" s="42"/>
      <c r="D161" s="219" t="s">
        <v>127</v>
      </c>
      <c r="E161" s="42"/>
      <c r="F161" s="220" t="s">
        <v>291</v>
      </c>
      <c r="G161" s="42"/>
      <c r="H161" s="42"/>
      <c r="I161" s="221"/>
      <c r="J161" s="42"/>
      <c r="K161" s="42"/>
      <c r="L161" s="46"/>
      <c r="M161" s="222"/>
      <c r="N161" s="223"/>
      <c r="O161" s="86"/>
      <c r="P161" s="86"/>
      <c r="Q161" s="86"/>
      <c r="R161" s="86"/>
      <c r="S161" s="86"/>
      <c r="T161" s="87"/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T161" s="19" t="s">
        <v>127</v>
      </c>
      <c r="AU161" s="19" t="s">
        <v>82</v>
      </c>
    </row>
    <row r="162" s="2" customFormat="1" ht="24.15" customHeight="1">
      <c r="A162" s="40"/>
      <c r="B162" s="41"/>
      <c r="C162" s="206" t="s">
        <v>292</v>
      </c>
      <c r="D162" s="206" t="s">
        <v>120</v>
      </c>
      <c r="E162" s="207" t="s">
        <v>293</v>
      </c>
      <c r="F162" s="208" t="s">
        <v>294</v>
      </c>
      <c r="G162" s="209" t="s">
        <v>175</v>
      </c>
      <c r="H162" s="210">
        <v>0.28299999999999997</v>
      </c>
      <c r="I162" s="211"/>
      <c r="J162" s="212">
        <f>ROUND(I162*H162,2)</f>
        <v>0</v>
      </c>
      <c r="K162" s="208" t="s">
        <v>124</v>
      </c>
      <c r="L162" s="46"/>
      <c r="M162" s="213" t="s">
        <v>19</v>
      </c>
      <c r="N162" s="214" t="s">
        <v>43</v>
      </c>
      <c r="O162" s="86"/>
      <c r="P162" s="215">
        <f>O162*H162</f>
        <v>0</v>
      </c>
      <c r="Q162" s="215">
        <v>1.06277</v>
      </c>
      <c r="R162" s="215">
        <f>Q162*H162</f>
        <v>0.30076390999999997</v>
      </c>
      <c r="S162" s="215">
        <v>0</v>
      </c>
      <c r="T162" s="216">
        <f>S162*H162</f>
        <v>0</v>
      </c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R162" s="217" t="s">
        <v>125</v>
      </c>
      <c r="AT162" s="217" t="s">
        <v>120</v>
      </c>
      <c r="AU162" s="217" t="s">
        <v>82</v>
      </c>
      <c r="AY162" s="19" t="s">
        <v>118</v>
      </c>
      <c r="BE162" s="218">
        <f>IF(N162="základní",J162,0)</f>
        <v>0</v>
      </c>
      <c r="BF162" s="218">
        <f>IF(N162="snížená",J162,0)</f>
        <v>0</v>
      </c>
      <c r="BG162" s="218">
        <f>IF(N162="zákl. přenesená",J162,0)</f>
        <v>0</v>
      </c>
      <c r="BH162" s="218">
        <f>IF(N162="sníž. přenesená",J162,0)</f>
        <v>0</v>
      </c>
      <c r="BI162" s="218">
        <f>IF(N162="nulová",J162,0)</f>
        <v>0</v>
      </c>
      <c r="BJ162" s="19" t="s">
        <v>80</v>
      </c>
      <c r="BK162" s="218">
        <f>ROUND(I162*H162,2)</f>
        <v>0</v>
      </c>
      <c r="BL162" s="19" t="s">
        <v>125</v>
      </c>
      <c r="BM162" s="217" t="s">
        <v>295</v>
      </c>
    </row>
    <row r="163" s="2" customFormat="1">
      <c r="A163" s="40"/>
      <c r="B163" s="41"/>
      <c r="C163" s="42"/>
      <c r="D163" s="219" t="s">
        <v>127</v>
      </c>
      <c r="E163" s="42"/>
      <c r="F163" s="220" t="s">
        <v>296</v>
      </c>
      <c r="G163" s="42"/>
      <c r="H163" s="42"/>
      <c r="I163" s="221"/>
      <c r="J163" s="42"/>
      <c r="K163" s="42"/>
      <c r="L163" s="46"/>
      <c r="M163" s="222"/>
      <c r="N163" s="223"/>
      <c r="O163" s="86"/>
      <c r="P163" s="86"/>
      <c r="Q163" s="86"/>
      <c r="R163" s="86"/>
      <c r="S163" s="86"/>
      <c r="T163" s="87"/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T163" s="19" t="s">
        <v>127</v>
      </c>
      <c r="AU163" s="19" t="s">
        <v>82</v>
      </c>
    </row>
    <row r="164" s="13" customFormat="1">
      <c r="A164" s="13"/>
      <c r="B164" s="224"/>
      <c r="C164" s="225"/>
      <c r="D164" s="226" t="s">
        <v>139</v>
      </c>
      <c r="E164" s="227" t="s">
        <v>19</v>
      </c>
      <c r="F164" s="228" t="s">
        <v>297</v>
      </c>
      <c r="G164" s="225"/>
      <c r="H164" s="229">
        <v>0.185</v>
      </c>
      <c r="I164" s="230"/>
      <c r="J164" s="225"/>
      <c r="K164" s="225"/>
      <c r="L164" s="231"/>
      <c r="M164" s="232"/>
      <c r="N164" s="233"/>
      <c r="O164" s="233"/>
      <c r="P164" s="233"/>
      <c r="Q164" s="233"/>
      <c r="R164" s="233"/>
      <c r="S164" s="233"/>
      <c r="T164" s="234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5" t="s">
        <v>139</v>
      </c>
      <c r="AU164" s="235" t="s">
        <v>82</v>
      </c>
      <c r="AV164" s="13" t="s">
        <v>82</v>
      </c>
      <c r="AW164" s="13" t="s">
        <v>33</v>
      </c>
      <c r="AX164" s="13" t="s">
        <v>72</v>
      </c>
      <c r="AY164" s="235" t="s">
        <v>118</v>
      </c>
    </row>
    <row r="165" s="13" customFormat="1">
      <c r="A165" s="13"/>
      <c r="B165" s="224"/>
      <c r="C165" s="225"/>
      <c r="D165" s="226" t="s">
        <v>139</v>
      </c>
      <c r="E165" s="227" t="s">
        <v>19</v>
      </c>
      <c r="F165" s="228" t="s">
        <v>298</v>
      </c>
      <c r="G165" s="225"/>
      <c r="H165" s="229">
        <v>0.050999999999999997</v>
      </c>
      <c r="I165" s="230"/>
      <c r="J165" s="225"/>
      <c r="K165" s="225"/>
      <c r="L165" s="231"/>
      <c r="M165" s="232"/>
      <c r="N165" s="233"/>
      <c r="O165" s="233"/>
      <c r="P165" s="233"/>
      <c r="Q165" s="233"/>
      <c r="R165" s="233"/>
      <c r="S165" s="233"/>
      <c r="T165" s="234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5" t="s">
        <v>139</v>
      </c>
      <c r="AU165" s="235" t="s">
        <v>82</v>
      </c>
      <c r="AV165" s="13" t="s">
        <v>82</v>
      </c>
      <c r="AW165" s="13" t="s">
        <v>33</v>
      </c>
      <c r="AX165" s="13" t="s">
        <v>72</v>
      </c>
      <c r="AY165" s="235" t="s">
        <v>118</v>
      </c>
    </row>
    <row r="166" s="14" customFormat="1">
      <c r="A166" s="14"/>
      <c r="B166" s="236"/>
      <c r="C166" s="237"/>
      <c r="D166" s="226" t="s">
        <v>139</v>
      </c>
      <c r="E166" s="238" t="s">
        <v>19</v>
      </c>
      <c r="F166" s="239" t="s">
        <v>150</v>
      </c>
      <c r="G166" s="237"/>
      <c r="H166" s="240">
        <v>0.23599999999999999</v>
      </c>
      <c r="I166" s="241"/>
      <c r="J166" s="237"/>
      <c r="K166" s="237"/>
      <c r="L166" s="242"/>
      <c r="M166" s="243"/>
      <c r="N166" s="244"/>
      <c r="O166" s="244"/>
      <c r="P166" s="244"/>
      <c r="Q166" s="244"/>
      <c r="R166" s="244"/>
      <c r="S166" s="244"/>
      <c r="T166" s="245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46" t="s">
        <v>139</v>
      </c>
      <c r="AU166" s="246" t="s">
        <v>82</v>
      </c>
      <c r="AV166" s="14" t="s">
        <v>125</v>
      </c>
      <c r="AW166" s="14" t="s">
        <v>33</v>
      </c>
      <c r="AX166" s="14" t="s">
        <v>80</v>
      </c>
      <c r="AY166" s="246" t="s">
        <v>118</v>
      </c>
    </row>
    <row r="167" s="13" customFormat="1">
      <c r="A167" s="13"/>
      <c r="B167" s="224"/>
      <c r="C167" s="225"/>
      <c r="D167" s="226" t="s">
        <v>139</v>
      </c>
      <c r="E167" s="225"/>
      <c r="F167" s="228" t="s">
        <v>299</v>
      </c>
      <c r="G167" s="225"/>
      <c r="H167" s="229">
        <v>0.28299999999999997</v>
      </c>
      <c r="I167" s="230"/>
      <c r="J167" s="225"/>
      <c r="K167" s="225"/>
      <c r="L167" s="231"/>
      <c r="M167" s="232"/>
      <c r="N167" s="233"/>
      <c r="O167" s="233"/>
      <c r="P167" s="233"/>
      <c r="Q167" s="233"/>
      <c r="R167" s="233"/>
      <c r="S167" s="233"/>
      <c r="T167" s="234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5" t="s">
        <v>139</v>
      </c>
      <c r="AU167" s="235" t="s">
        <v>82</v>
      </c>
      <c r="AV167" s="13" t="s">
        <v>82</v>
      </c>
      <c r="AW167" s="13" t="s">
        <v>4</v>
      </c>
      <c r="AX167" s="13" t="s">
        <v>80</v>
      </c>
      <c r="AY167" s="235" t="s">
        <v>118</v>
      </c>
    </row>
    <row r="168" s="2" customFormat="1" ht="33" customHeight="1">
      <c r="A168" s="40"/>
      <c r="B168" s="41"/>
      <c r="C168" s="206" t="s">
        <v>300</v>
      </c>
      <c r="D168" s="206" t="s">
        <v>120</v>
      </c>
      <c r="E168" s="207" t="s">
        <v>301</v>
      </c>
      <c r="F168" s="208" t="s">
        <v>302</v>
      </c>
      <c r="G168" s="209" t="s">
        <v>145</v>
      </c>
      <c r="H168" s="210">
        <v>4.5759999999999996</v>
      </c>
      <c r="I168" s="211"/>
      <c r="J168" s="212">
        <f>ROUND(I168*H168,2)</f>
        <v>0</v>
      </c>
      <c r="K168" s="208" t="s">
        <v>124</v>
      </c>
      <c r="L168" s="46"/>
      <c r="M168" s="213" t="s">
        <v>19</v>
      </c>
      <c r="N168" s="214" t="s">
        <v>43</v>
      </c>
      <c r="O168" s="86"/>
      <c r="P168" s="215">
        <f>O168*H168</f>
        <v>0</v>
      </c>
      <c r="Q168" s="215">
        <v>2.5018699999999998</v>
      </c>
      <c r="R168" s="215">
        <f>Q168*H168</f>
        <v>11.448557119999999</v>
      </c>
      <c r="S168" s="215">
        <v>0</v>
      </c>
      <c r="T168" s="216">
        <f>S168*H168</f>
        <v>0</v>
      </c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R168" s="217" t="s">
        <v>125</v>
      </c>
      <c r="AT168" s="217" t="s">
        <v>120</v>
      </c>
      <c r="AU168" s="217" t="s">
        <v>82</v>
      </c>
      <c r="AY168" s="19" t="s">
        <v>118</v>
      </c>
      <c r="BE168" s="218">
        <f>IF(N168="základní",J168,0)</f>
        <v>0</v>
      </c>
      <c r="BF168" s="218">
        <f>IF(N168="snížená",J168,0)</f>
        <v>0</v>
      </c>
      <c r="BG168" s="218">
        <f>IF(N168="zákl. přenesená",J168,0)</f>
        <v>0</v>
      </c>
      <c r="BH168" s="218">
        <f>IF(N168="sníž. přenesená",J168,0)</f>
        <v>0</v>
      </c>
      <c r="BI168" s="218">
        <f>IF(N168="nulová",J168,0)</f>
        <v>0</v>
      </c>
      <c r="BJ168" s="19" t="s">
        <v>80</v>
      </c>
      <c r="BK168" s="218">
        <f>ROUND(I168*H168,2)</f>
        <v>0</v>
      </c>
      <c r="BL168" s="19" t="s">
        <v>125</v>
      </c>
      <c r="BM168" s="217" t="s">
        <v>303</v>
      </c>
    </row>
    <row r="169" s="2" customFormat="1">
      <c r="A169" s="40"/>
      <c r="B169" s="41"/>
      <c r="C169" s="42"/>
      <c r="D169" s="219" t="s">
        <v>127</v>
      </c>
      <c r="E169" s="42"/>
      <c r="F169" s="220" t="s">
        <v>304</v>
      </c>
      <c r="G169" s="42"/>
      <c r="H169" s="42"/>
      <c r="I169" s="221"/>
      <c r="J169" s="42"/>
      <c r="K169" s="42"/>
      <c r="L169" s="46"/>
      <c r="M169" s="222"/>
      <c r="N169" s="223"/>
      <c r="O169" s="86"/>
      <c r="P169" s="86"/>
      <c r="Q169" s="86"/>
      <c r="R169" s="86"/>
      <c r="S169" s="86"/>
      <c r="T169" s="87"/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T169" s="19" t="s">
        <v>127</v>
      </c>
      <c r="AU169" s="19" t="s">
        <v>82</v>
      </c>
    </row>
    <row r="170" s="13" customFormat="1">
      <c r="A170" s="13"/>
      <c r="B170" s="224"/>
      <c r="C170" s="225"/>
      <c r="D170" s="226" t="s">
        <v>139</v>
      </c>
      <c r="E170" s="227" t="s">
        <v>19</v>
      </c>
      <c r="F170" s="228" t="s">
        <v>305</v>
      </c>
      <c r="G170" s="225"/>
      <c r="H170" s="229">
        <v>1.4910000000000001</v>
      </c>
      <c r="I170" s="230"/>
      <c r="J170" s="225"/>
      <c r="K170" s="225"/>
      <c r="L170" s="231"/>
      <c r="M170" s="232"/>
      <c r="N170" s="233"/>
      <c r="O170" s="233"/>
      <c r="P170" s="233"/>
      <c r="Q170" s="233"/>
      <c r="R170" s="233"/>
      <c r="S170" s="233"/>
      <c r="T170" s="234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5" t="s">
        <v>139</v>
      </c>
      <c r="AU170" s="235" t="s">
        <v>82</v>
      </c>
      <c r="AV170" s="13" t="s">
        <v>82</v>
      </c>
      <c r="AW170" s="13" t="s">
        <v>33</v>
      </c>
      <c r="AX170" s="13" t="s">
        <v>72</v>
      </c>
      <c r="AY170" s="235" t="s">
        <v>118</v>
      </c>
    </row>
    <row r="171" s="13" customFormat="1">
      <c r="A171" s="13"/>
      <c r="B171" s="224"/>
      <c r="C171" s="225"/>
      <c r="D171" s="226" t="s">
        <v>139</v>
      </c>
      <c r="E171" s="227" t="s">
        <v>19</v>
      </c>
      <c r="F171" s="228" t="s">
        <v>306</v>
      </c>
      <c r="G171" s="225"/>
      <c r="H171" s="229">
        <v>2.0459999999999998</v>
      </c>
      <c r="I171" s="230"/>
      <c r="J171" s="225"/>
      <c r="K171" s="225"/>
      <c r="L171" s="231"/>
      <c r="M171" s="232"/>
      <c r="N171" s="233"/>
      <c r="O171" s="233"/>
      <c r="P171" s="233"/>
      <c r="Q171" s="233"/>
      <c r="R171" s="233"/>
      <c r="S171" s="233"/>
      <c r="T171" s="234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5" t="s">
        <v>139</v>
      </c>
      <c r="AU171" s="235" t="s">
        <v>82</v>
      </c>
      <c r="AV171" s="13" t="s">
        <v>82</v>
      </c>
      <c r="AW171" s="13" t="s">
        <v>33</v>
      </c>
      <c r="AX171" s="13" t="s">
        <v>72</v>
      </c>
      <c r="AY171" s="235" t="s">
        <v>118</v>
      </c>
    </row>
    <row r="172" s="13" customFormat="1">
      <c r="A172" s="13"/>
      <c r="B172" s="224"/>
      <c r="C172" s="225"/>
      <c r="D172" s="226" t="s">
        <v>139</v>
      </c>
      <c r="E172" s="227" t="s">
        <v>19</v>
      </c>
      <c r="F172" s="228" t="s">
        <v>307</v>
      </c>
      <c r="G172" s="225"/>
      <c r="H172" s="229">
        <v>1.0389999999999999</v>
      </c>
      <c r="I172" s="230"/>
      <c r="J172" s="225"/>
      <c r="K172" s="225"/>
      <c r="L172" s="231"/>
      <c r="M172" s="232"/>
      <c r="N172" s="233"/>
      <c r="O172" s="233"/>
      <c r="P172" s="233"/>
      <c r="Q172" s="233"/>
      <c r="R172" s="233"/>
      <c r="S172" s="233"/>
      <c r="T172" s="234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35" t="s">
        <v>139</v>
      </c>
      <c r="AU172" s="235" t="s">
        <v>82</v>
      </c>
      <c r="AV172" s="13" t="s">
        <v>82</v>
      </c>
      <c r="AW172" s="13" t="s">
        <v>33</v>
      </c>
      <c r="AX172" s="13" t="s">
        <v>72</v>
      </c>
      <c r="AY172" s="235" t="s">
        <v>118</v>
      </c>
    </row>
    <row r="173" s="14" customFormat="1">
      <c r="A173" s="14"/>
      <c r="B173" s="236"/>
      <c r="C173" s="237"/>
      <c r="D173" s="226" t="s">
        <v>139</v>
      </c>
      <c r="E173" s="238" t="s">
        <v>19</v>
      </c>
      <c r="F173" s="239" t="s">
        <v>150</v>
      </c>
      <c r="G173" s="237"/>
      <c r="H173" s="240">
        <v>4.5759999999999996</v>
      </c>
      <c r="I173" s="241"/>
      <c r="J173" s="237"/>
      <c r="K173" s="237"/>
      <c r="L173" s="242"/>
      <c r="M173" s="243"/>
      <c r="N173" s="244"/>
      <c r="O173" s="244"/>
      <c r="P173" s="244"/>
      <c r="Q173" s="244"/>
      <c r="R173" s="244"/>
      <c r="S173" s="244"/>
      <c r="T173" s="245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46" t="s">
        <v>139</v>
      </c>
      <c r="AU173" s="246" t="s">
        <v>82</v>
      </c>
      <c r="AV173" s="14" t="s">
        <v>125</v>
      </c>
      <c r="AW173" s="14" t="s">
        <v>33</v>
      </c>
      <c r="AX173" s="14" t="s">
        <v>80</v>
      </c>
      <c r="AY173" s="246" t="s">
        <v>118</v>
      </c>
    </row>
    <row r="174" s="2" customFormat="1" ht="16.5" customHeight="1">
      <c r="A174" s="40"/>
      <c r="B174" s="41"/>
      <c r="C174" s="206" t="s">
        <v>308</v>
      </c>
      <c r="D174" s="206" t="s">
        <v>120</v>
      </c>
      <c r="E174" s="207" t="s">
        <v>309</v>
      </c>
      <c r="F174" s="208" t="s">
        <v>310</v>
      </c>
      <c r="G174" s="209" t="s">
        <v>123</v>
      </c>
      <c r="H174" s="210">
        <v>21.385999999999999</v>
      </c>
      <c r="I174" s="211"/>
      <c r="J174" s="212">
        <f>ROUND(I174*H174,2)</f>
        <v>0</v>
      </c>
      <c r="K174" s="208" t="s">
        <v>124</v>
      </c>
      <c r="L174" s="46"/>
      <c r="M174" s="213" t="s">
        <v>19</v>
      </c>
      <c r="N174" s="214" t="s">
        <v>43</v>
      </c>
      <c r="O174" s="86"/>
      <c r="P174" s="215">
        <f>O174*H174</f>
        <v>0</v>
      </c>
      <c r="Q174" s="215">
        <v>0.0026900000000000001</v>
      </c>
      <c r="R174" s="215">
        <f>Q174*H174</f>
        <v>0.057528339999999997</v>
      </c>
      <c r="S174" s="215">
        <v>0</v>
      </c>
      <c r="T174" s="216">
        <f>S174*H174</f>
        <v>0</v>
      </c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R174" s="217" t="s">
        <v>125</v>
      </c>
      <c r="AT174" s="217" t="s">
        <v>120</v>
      </c>
      <c r="AU174" s="217" t="s">
        <v>82</v>
      </c>
      <c r="AY174" s="19" t="s">
        <v>118</v>
      </c>
      <c r="BE174" s="218">
        <f>IF(N174="základní",J174,0)</f>
        <v>0</v>
      </c>
      <c r="BF174" s="218">
        <f>IF(N174="snížená",J174,0)</f>
        <v>0</v>
      </c>
      <c r="BG174" s="218">
        <f>IF(N174="zákl. přenesená",J174,0)</f>
        <v>0</v>
      </c>
      <c r="BH174" s="218">
        <f>IF(N174="sníž. přenesená",J174,0)</f>
        <v>0</v>
      </c>
      <c r="BI174" s="218">
        <f>IF(N174="nulová",J174,0)</f>
        <v>0</v>
      </c>
      <c r="BJ174" s="19" t="s">
        <v>80</v>
      </c>
      <c r="BK174" s="218">
        <f>ROUND(I174*H174,2)</f>
        <v>0</v>
      </c>
      <c r="BL174" s="19" t="s">
        <v>125</v>
      </c>
      <c r="BM174" s="217" t="s">
        <v>311</v>
      </c>
    </row>
    <row r="175" s="2" customFormat="1">
      <c r="A175" s="40"/>
      <c r="B175" s="41"/>
      <c r="C175" s="42"/>
      <c r="D175" s="219" t="s">
        <v>127</v>
      </c>
      <c r="E175" s="42"/>
      <c r="F175" s="220" t="s">
        <v>312</v>
      </c>
      <c r="G175" s="42"/>
      <c r="H175" s="42"/>
      <c r="I175" s="221"/>
      <c r="J175" s="42"/>
      <c r="K175" s="42"/>
      <c r="L175" s="46"/>
      <c r="M175" s="222"/>
      <c r="N175" s="223"/>
      <c r="O175" s="86"/>
      <c r="P175" s="86"/>
      <c r="Q175" s="86"/>
      <c r="R175" s="86"/>
      <c r="S175" s="86"/>
      <c r="T175" s="87"/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T175" s="19" t="s">
        <v>127</v>
      </c>
      <c r="AU175" s="19" t="s">
        <v>82</v>
      </c>
    </row>
    <row r="176" s="13" customFormat="1">
      <c r="A176" s="13"/>
      <c r="B176" s="224"/>
      <c r="C176" s="225"/>
      <c r="D176" s="226" t="s">
        <v>139</v>
      </c>
      <c r="E176" s="227" t="s">
        <v>19</v>
      </c>
      <c r="F176" s="228" t="s">
        <v>313</v>
      </c>
      <c r="G176" s="225"/>
      <c r="H176" s="229">
        <v>5.9619999999999997</v>
      </c>
      <c r="I176" s="230"/>
      <c r="J176" s="225"/>
      <c r="K176" s="225"/>
      <c r="L176" s="231"/>
      <c r="M176" s="232"/>
      <c r="N176" s="233"/>
      <c r="O176" s="233"/>
      <c r="P176" s="233"/>
      <c r="Q176" s="233"/>
      <c r="R176" s="233"/>
      <c r="S176" s="233"/>
      <c r="T176" s="234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35" t="s">
        <v>139</v>
      </c>
      <c r="AU176" s="235" t="s">
        <v>82</v>
      </c>
      <c r="AV176" s="13" t="s">
        <v>82</v>
      </c>
      <c r="AW176" s="13" t="s">
        <v>33</v>
      </c>
      <c r="AX176" s="13" t="s">
        <v>72</v>
      </c>
      <c r="AY176" s="235" t="s">
        <v>118</v>
      </c>
    </row>
    <row r="177" s="13" customFormat="1">
      <c r="A177" s="13"/>
      <c r="B177" s="224"/>
      <c r="C177" s="225"/>
      <c r="D177" s="226" t="s">
        <v>139</v>
      </c>
      <c r="E177" s="227" t="s">
        <v>19</v>
      </c>
      <c r="F177" s="228" t="s">
        <v>314</v>
      </c>
      <c r="G177" s="225"/>
      <c r="H177" s="229">
        <v>10.23</v>
      </c>
      <c r="I177" s="230"/>
      <c r="J177" s="225"/>
      <c r="K177" s="225"/>
      <c r="L177" s="231"/>
      <c r="M177" s="232"/>
      <c r="N177" s="233"/>
      <c r="O177" s="233"/>
      <c r="P177" s="233"/>
      <c r="Q177" s="233"/>
      <c r="R177" s="233"/>
      <c r="S177" s="233"/>
      <c r="T177" s="234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35" t="s">
        <v>139</v>
      </c>
      <c r="AU177" s="235" t="s">
        <v>82</v>
      </c>
      <c r="AV177" s="13" t="s">
        <v>82</v>
      </c>
      <c r="AW177" s="13" t="s">
        <v>33</v>
      </c>
      <c r="AX177" s="13" t="s">
        <v>72</v>
      </c>
      <c r="AY177" s="235" t="s">
        <v>118</v>
      </c>
    </row>
    <row r="178" s="13" customFormat="1">
      <c r="A178" s="13"/>
      <c r="B178" s="224"/>
      <c r="C178" s="225"/>
      <c r="D178" s="226" t="s">
        <v>139</v>
      </c>
      <c r="E178" s="227" t="s">
        <v>19</v>
      </c>
      <c r="F178" s="228" t="s">
        <v>315</v>
      </c>
      <c r="G178" s="225"/>
      <c r="H178" s="229">
        <v>5.194</v>
      </c>
      <c r="I178" s="230"/>
      <c r="J178" s="225"/>
      <c r="K178" s="225"/>
      <c r="L178" s="231"/>
      <c r="M178" s="232"/>
      <c r="N178" s="233"/>
      <c r="O178" s="233"/>
      <c r="P178" s="233"/>
      <c r="Q178" s="233"/>
      <c r="R178" s="233"/>
      <c r="S178" s="233"/>
      <c r="T178" s="234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5" t="s">
        <v>139</v>
      </c>
      <c r="AU178" s="235" t="s">
        <v>82</v>
      </c>
      <c r="AV178" s="13" t="s">
        <v>82</v>
      </c>
      <c r="AW178" s="13" t="s">
        <v>33</v>
      </c>
      <c r="AX178" s="13" t="s">
        <v>72</v>
      </c>
      <c r="AY178" s="235" t="s">
        <v>118</v>
      </c>
    </row>
    <row r="179" s="14" customFormat="1">
      <c r="A179" s="14"/>
      <c r="B179" s="236"/>
      <c r="C179" s="237"/>
      <c r="D179" s="226" t="s">
        <v>139</v>
      </c>
      <c r="E179" s="238" t="s">
        <v>19</v>
      </c>
      <c r="F179" s="239" t="s">
        <v>150</v>
      </c>
      <c r="G179" s="237"/>
      <c r="H179" s="240">
        <v>21.385999999999999</v>
      </c>
      <c r="I179" s="241"/>
      <c r="J179" s="237"/>
      <c r="K179" s="237"/>
      <c r="L179" s="242"/>
      <c r="M179" s="243"/>
      <c r="N179" s="244"/>
      <c r="O179" s="244"/>
      <c r="P179" s="244"/>
      <c r="Q179" s="244"/>
      <c r="R179" s="244"/>
      <c r="S179" s="244"/>
      <c r="T179" s="245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46" t="s">
        <v>139</v>
      </c>
      <c r="AU179" s="246" t="s">
        <v>82</v>
      </c>
      <c r="AV179" s="14" t="s">
        <v>125</v>
      </c>
      <c r="AW179" s="14" t="s">
        <v>33</v>
      </c>
      <c r="AX179" s="14" t="s">
        <v>80</v>
      </c>
      <c r="AY179" s="246" t="s">
        <v>118</v>
      </c>
    </row>
    <row r="180" s="2" customFormat="1" ht="16.5" customHeight="1">
      <c r="A180" s="40"/>
      <c r="B180" s="41"/>
      <c r="C180" s="206" t="s">
        <v>316</v>
      </c>
      <c r="D180" s="206" t="s">
        <v>120</v>
      </c>
      <c r="E180" s="207" t="s">
        <v>317</v>
      </c>
      <c r="F180" s="208" t="s">
        <v>318</v>
      </c>
      <c r="G180" s="209" t="s">
        <v>123</v>
      </c>
      <c r="H180" s="210">
        <v>21.385999999999999</v>
      </c>
      <c r="I180" s="211"/>
      <c r="J180" s="212">
        <f>ROUND(I180*H180,2)</f>
        <v>0</v>
      </c>
      <c r="K180" s="208" t="s">
        <v>124</v>
      </c>
      <c r="L180" s="46"/>
      <c r="M180" s="213" t="s">
        <v>19</v>
      </c>
      <c r="N180" s="214" t="s">
        <v>43</v>
      </c>
      <c r="O180" s="86"/>
      <c r="P180" s="215">
        <f>O180*H180</f>
        <v>0</v>
      </c>
      <c r="Q180" s="215">
        <v>0</v>
      </c>
      <c r="R180" s="215">
        <f>Q180*H180</f>
        <v>0</v>
      </c>
      <c r="S180" s="215">
        <v>0</v>
      </c>
      <c r="T180" s="216">
        <f>S180*H180</f>
        <v>0</v>
      </c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R180" s="217" t="s">
        <v>125</v>
      </c>
      <c r="AT180" s="217" t="s">
        <v>120</v>
      </c>
      <c r="AU180" s="217" t="s">
        <v>82</v>
      </c>
      <c r="AY180" s="19" t="s">
        <v>118</v>
      </c>
      <c r="BE180" s="218">
        <f>IF(N180="základní",J180,0)</f>
        <v>0</v>
      </c>
      <c r="BF180" s="218">
        <f>IF(N180="snížená",J180,0)</f>
        <v>0</v>
      </c>
      <c r="BG180" s="218">
        <f>IF(N180="zákl. přenesená",J180,0)</f>
        <v>0</v>
      </c>
      <c r="BH180" s="218">
        <f>IF(N180="sníž. přenesená",J180,0)</f>
        <v>0</v>
      </c>
      <c r="BI180" s="218">
        <f>IF(N180="nulová",J180,0)</f>
        <v>0</v>
      </c>
      <c r="BJ180" s="19" t="s">
        <v>80</v>
      </c>
      <c r="BK180" s="218">
        <f>ROUND(I180*H180,2)</f>
        <v>0</v>
      </c>
      <c r="BL180" s="19" t="s">
        <v>125</v>
      </c>
      <c r="BM180" s="217" t="s">
        <v>319</v>
      </c>
    </row>
    <row r="181" s="2" customFormat="1">
      <c r="A181" s="40"/>
      <c r="B181" s="41"/>
      <c r="C181" s="42"/>
      <c r="D181" s="219" t="s">
        <v>127</v>
      </c>
      <c r="E181" s="42"/>
      <c r="F181" s="220" t="s">
        <v>320</v>
      </c>
      <c r="G181" s="42"/>
      <c r="H181" s="42"/>
      <c r="I181" s="221"/>
      <c r="J181" s="42"/>
      <c r="K181" s="42"/>
      <c r="L181" s="46"/>
      <c r="M181" s="222"/>
      <c r="N181" s="223"/>
      <c r="O181" s="86"/>
      <c r="P181" s="86"/>
      <c r="Q181" s="86"/>
      <c r="R181" s="86"/>
      <c r="S181" s="86"/>
      <c r="T181" s="87"/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T181" s="19" t="s">
        <v>127</v>
      </c>
      <c r="AU181" s="19" t="s">
        <v>82</v>
      </c>
    </row>
    <row r="182" s="2" customFormat="1" ht="24.15" customHeight="1">
      <c r="A182" s="40"/>
      <c r="B182" s="41"/>
      <c r="C182" s="206" t="s">
        <v>321</v>
      </c>
      <c r="D182" s="206" t="s">
        <v>120</v>
      </c>
      <c r="E182" s="207" t="s">
        <v>322</v>
      </c>
      <c r="F182" s="208" t="s">
        <v>323</v>
      </c>
      <c r="G182" s="209" t="s">
        <v>175</v>
      </c>
      <c r="H182" s="210">
        <v>0.307</v>
      </c>
      <c r="I182" s="211"/>
      <c r="J182" s="212">
        <f>ROUND(I182*H182,2)</f>
        <v>0</v>
      </c>
      <c r="K182" s="208" t="s">
        <v>124</v>
      </c>
      <c r="L182" s="46"/>
      <c r="M182" s="213" t="s">
        <v>19</v>
      </c>
      <c r="N182" s="214" t="s">
        <v>43</v>
      </c>
      <c r="O182" s="86"/>
      <c r="P182" s="215">
        <f>O182*H182</f>
        <v>0</v>
      </c>
      <c r="Q182" s="215">
        <v>1.06277</v>
      </c>
      <c r="R182" s="215">
        <f>Q182*H182</f>
        <v>0.32627038999999997</v>
      </c>
      <c r="S182" s="215">
        <v>0</v>
      </c>
      <c r="T182" s="216">
        <f>S182*H182</f>
        <v>0</v>
      </c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R182" s="217" t="s">
        <v>125</v>
      </c>
      <c r="AT182" s="217" t="s">
        <v>120</v>
      </c>
      <c r="AU182" s="217" t="s">
        <v>82</v>
      </c>
      <c r="AY182" s="19" t="s">
        <v>118</v>
      </c>
      <c r="BE182" s="218">
        <f>IF(N182="základní",J182,0)</f>
        <v>0</v>
      </c>
      <c r="BF182" s="218">
        <f>IF(N182="snížená",J182,0)</f>
        <v>0</v>
      </c>
      <c r="BG182" s="218">
        <f>IF(N182="zákl. přenesená",J182,0)</f>
        <v>0</v>
      </c>
      <c r="BH182" s="218">
        <f>IF(N182="sníž. přenesená",J182,0)</f>
        <v>0</v>
      </c>
      <c r="BI182" s="218">
        <f>IF(N182="nulová",J182,0)</f>
        <v>0</v>
      </c>
      <c r="BJ182" s="19" t="s">
        <v>80</v>
      </c>
      <c r="BK182" s="218">
        <f>ROUND(I182*H182,2)</f>
        <v>0</v>
      </c>
      <c r="BL182" s="19" t="s">
        <v>125</v>
      </c>
      <c r="BM182" s="217" t="s">
        <v>324</v>
      </c>
    </row>
    <row r="183" s="2" customFormat="1">
      <c r="A183" s="40"/>
      <c r="B183" s="41"/>
      <c r="C183" s="42"/>
      <c r="D183" s="219" t="s">
        <v>127</v>
      </c>
      <c r="E183" s="42"/>
      <c r="F183" s="220" t="s">
        <v>325</v>
      </c>
      <c r="G183" s="42"/>
      <c r="H183" s="42"/>
      <c r="I183" s="221"/>
      <c r="J183" s="42"/>
      <c r="K183" s="42"/>
      <c r="L183" s="46"/>
      <c r="M183" s="222"/>
      <c r="N183" s="223"/>
      <c r="O183" s="86"/>
      <c r="P183" s="86"/>
      <c r="Q183" s="86"/>
      <c r="R183" s="86"/>
      <c r="S183" s="86"/>
      <c r="T183" s="87"/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T183" s="19" t="s">
        <v>127</v>
      </c>
      <c r="AU183" s="19" t="s">
        <v>82</v>
      </c>
    </row>
    <row r="184" s="15" customFormat="1">
      <c r="A184" s="15"/>
      <c r="B184" s="251"/>
      <c r="C184" s="252"/>
      <c r="D184" s="226" t="s">
        <v>139</v>
      </c>
      <c r="E184" s="253" t="s">
        <v>19</v>
      </c>
      <c r="F184" s="254" t="s">
        <v>326</v>
      </c>
      <c r="G184" s="252"/>
      <c r="H184" s="253" t="s">
        <v>19</v>
      </c>
      <c r="I184" s="255"/>
      <c r="J184" s="252"/>
      <c r="K184" s="252"/>
      <c r="L184" s="256"/>
      <c r="M184" s="257"/>
      <c r="N184" s="258"/>
      <c r="O184" s="258"/>
      <c r="P184" s="258"/>
      <c r="Q184" s="258"/>
      <c r="R184" s="258"/>
      <c r="S184" s="258"/>
      <c r="T184" s="259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  <c r="AT184" s="260" t="s">
        <v>139</v>
      </c>
      <c r="AU184" s="260" t="s">
        <v>82</v>
      </c>
      <c r="AV184" s="15" t="s">
        <v>80</v>
      </c>
      <c r="AW184" s="15" t="s">
        <v>33</v>
      </c>
      <c r="AX184" s="15" t="s">
        <v>72</v>
      </c>
      <c r="AY184" s="260" t="s">
        <v>118</v>
      </c>
    </row>
    <row r="185" s="13" customFormat="1">
      <c r="A185" s="13"/>
      <c r="B185" s="224"/>
      <c r="C185" s="225"/>
      <c r="D185" s="226" t="s">
        <v>139</v>
      </c>
      <c r="E185" s="227" t="s">
        <v>19</v>
      </c>
      <c r="F185" s="228" t="s">
        <v>327</v>
      </c>
      <c r="G185" s="225"/>
      <c r="H185" s="229">
        <v>0.19400000000000001</v>
      </c>
      <c r="I185" s="230"/>
      <c r="J185" s="225"/>
      <c r="K185" s="225"/>
      <c r="L185" s="231"/>
      <c r="M185" s="232"/>
      <c r="N185" s="233"/>
      <c r="O185" s="233"/>
      <c r="P185" s="233"/>
      <c r="Q185" s="233"/>
      <c r="R185" s="233"/>
      <c r="S185" s="233"/>
      <c r="T185" s="234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35" t="s">
        <v>139</v>
      </c>
      <c r="AU185" s="235" t="s">
        <v>82</v>
      </c>
      <c r="AV185" s="13" t="s">
        <v>82</v>
      </c>
      <c r="AW185" s="13" t="s">
        <v>33</v>
      </c>
      <c r="AX185" s="13" t="s">
        <v>72</v>
      </c>
      <c r="AY185" s="235" t="s">
        <v>118</v>
      </c>
    </row>
    <row r="186" s="15" customFormat="1">
      <c r="A186" s="15"/>
      <c r="B186" s="251"/>
      <c r="C186" s="252"/>
      <c r="D186" s="226" t="s">
        <v>139</v>
      </c>
      <c r="E186" s="253" t="s">
        <v>19</v>
      </c>
      <c r="F186" s="254" t="s">
        <v>328</v>
      </c>
      <c r="G186" s="252"/>
      <c r="H186" s="253" t="s">
        <v>19</v>
      </c>
      <c r="I186" s="255"/>
      <c r="J186" s="252"/>
      <c r="K186" s="252"/>
      <c r="L186" s="256"/>
      <c r="M186" s="257"/>
      <c r="N186" s="258"/>
      <c r="O186" s="258"/>
      <c r="P186" s="258"/>
      <c r="Q186" s="258"/>
      <c r="R186" s="258"/>
      <c r="S186" s="258"/>
      <c r="T186" s="259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  <c r="AT186" s="260" t="s">
        <v>139</v>
      </c>
      <c r="AU186" s="260" t="s">
        <v>82</v>
      </c>
      <c r="AV186" s="15" t="s">
        <v>80</v>
      </c>
      <c r="AW186" s="15" t="s">
        <v>33</v>
      </c>
      <c r="AX186" s="15" t="s">
        <v>72</v>
      </c>
      <c r="AY186" s="260" t="s">
        <v>118</v>
      </c>
    </row>
    <row r="187" s="13" customFormat="1">
      <c r="A187" s="13"/>
      <c r="B187" s="224"/>
      <c r="C187" s="225"/>
      <c r="D187" s="226" t="s">
        <v>139</v>
      </c>
      <c r="E187" s="227" t="s">
        <v>19</v>
      </c>
      <c r="F187" s="228" t="s">
        <v>329</v>
      </c>
      <c r="G187" s="225"/>
      <c r="H187" s="229">
        <v>0.062</v>
      </c>
      <c r="I187" s="230"/>
      <c r="J187" s="225"/>
      <c r="K187" s="225"/>
      <c r="L187" s="231"/>
      <c r="M187" s="232"/>
      <c r="N187" s="233"/>
      <c r="O187" s="233"/>
      <c r="P187" s="233"/>
      <c r="Q187" s="233"/>
      <c r="R187" s="233"/>
      <c r="S187" s="233"/>
      <c r="T187" s="234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35" t="s">
        <v>139</v>
      </c>
      <c r="AU187" s="235" t="s">
        <v>82</v>
      </c>
      <c r="AV187" s="13" t="s">
        <v>82</v>
      </c>
      <c r="AW187" s="13" t="s">
        <v>33</v>
      </c>
      <c r="AX187" s="13" t="s">
        <v>72</v>
      </c>
      <c r="AY187" s="235" t="s">
        <v>118</v>
      </c>
    </row>
    <row r="188" s="14" customFormat="1">
      <c r="A188" s="14"/>
      <c r="B188" s="236"/>
      <c r="C188" s="237"/>
      <c r="D188" s="226" t="s">
        <v>139</v>
      </c>
      <c r="E188" s="238" t="s">
        <v>19</v>
      </c>
      <c r="F188" s="239" t="s">
        <v>150</v>
      </c>
      <c r="G188" s="237"/>
      <c r="H188" s="240">
        <v>0.25600000000000001</v>
      </c>
      <c r="I188" s="241"/>
      <c r="J188" s="237"/>
      <c r="K188" s="237"/>
      <c r="L188" s="242"/>
      <c r="M188" s="243"/>
      <c r="N188" s="244"/>
      <c r="O188" s="244"/>
      <c r="P188" s="244"/>
      <c r="Q188" s="244"/>
      <c r="R188" s="244"/>
      <c r="S188" s="244"/>
      <c r="T188" s="245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46" t="s">
        <v>139</v>
      </c>
      <c r="AU188" s="246" t="s">
        <v>82</v>
      </c>
      <c r="AV188" s="14" t="s">
        <v>125</v>
      </c>
      <c r="AW188" s="14" t="s">
        <v>33</v>
      </c>
      <c r="AX188" s="14" t="s">
        <v>80</v>
      </c>
      <c r="AY188" s="246" t="s">
        <v>118</v>
      </c>
    </row>
    <row r="189" s="13" customFormat="1">
      <c r="A189" s="13"/>
      <c r="B189" s="224"/>
      <c r="C189" s="225"/>
      <c r="D189" s="226" t="s">
        <v>139</v>
      </c>
      <c r="E189" s="225"/>
      <c r="F189" s="228" t="s">
        <v>330</v>
      </c>
      <c r="G189" s="225"/>
      <c r="H189" s="229">
        <v>0.307</v>
      </c>
      <c r="I189" s="230"/>
      <c r="J189" s="225"/>
      <c r="K189" s="225"/>
      <c r="L189" s="231"/>
      <c r="M189" s="232"/>
      <c r="N189" s="233"/>
      <c r="O189" s="233"/>
      <c r="P189" s="233"/>
      <c r="Q189" s="233"/>
      <c r="R189" s="233"/>
      <c r="S189" s="233"/>
      <c r="T189" s="234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35" t="s">
        <v>139</v>
      </c>
      <c r="AU189" s="235" t="s">
        <v>82</v>
      </c>
      <c r="AV189" s="13" t="s">
        <v>82</v>
      </c>
      <c r="AW189" s="13" t="s">
        <v>4</v>
      </c>
      <c r="AX189" s="13" t="s">
        <v>80</v>
      </c>
      <c r="AY189" s="235" t="s">
        <v>118</v>
      </c>
    </row>
    <row r="190" s="12" customFormat="1" ht="22.8" customHeight="1">
      <c r="A190" s="12"/>
      <c r="B190" s="190"/>
      <c r="C190" s="191"/>
      <c r="D190" s="192" t="s">
        <v>71</v>
      </c>
      <c r="E190" s="204" t="s">
        <v>133</v>
      </c>
      <c r="F190" s="204" t="s">
        <v>331</v>
      </c>
      <c r="G190" s="191"/>
      <c r="H190" s="191"/>
      <c r="I190" s="194"/>
      <c r="J190" s="205">
        <f>BK190</f>
        <v>0</v>
      </c>
      <c r="K190" s="191"/>
      <c r="L190" s="196"/>
      <c r="M190" s="197"/>
      <c r="N190" s="198"/>
      <c r="O190" s="198"/>
      <c r="P190" s="199">
        <f>SUM(P191:P230)</f>
        <v>0</v>
      </c>
      <c r="Q190" s="198"/>
      <c r="R190" s="199">
        <f>SUM(R191:R230)</f>
        <v>15.97681588</v>
      </c>
      <c r="S190" s="198"/>
      <c r="T190" s="200">
        <f>SUM(T191:T230)</f>
        <v>0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201" t="s">
        <v>80</v>
      </c>
      <c r="AT190" s="202" t="s">
        <v>71</v>
      </c>
      <c r="AU190" s="202" t="s">
        <v>80</v>
      </c>
      <c r="AY190" s="201" t="s">
        <v>118</v>
      </c>
      <c r="BK190" s="203">
        <f>SUM(BK191:BK230)</f>
        <v>0</v>
      </c>
    </row>
    <row r="191" s="2" customFormat="1" ht="44.25" customHeight="1">
      <c r="A191" s="40"/>
      <c r="B191" s="41"/>
      <c r="C191" s="206" t="s">
        <v>332</v>
      </c>
      <c r="D191" s="206" t="s">
        <v>120</v>
      </c>
      <c r="E191" s="207" t="s">
        <v>333</v>
      </c>
      <c r="F191" s="208" t="s">
        <v>334</v>
      </c>
      <c r="G191" s="209" t="s">
        <v>123</v>
      </c>
      <c r="H191" s="210">
        <v>54.423999999999999</v>
      </c>
      <c r="I191" s="211"/>
      <c r="J191" s="212">
        <f>ROUND(I191*H191,2)</f>
        <v>0</v>
      </c>
      <c r="K191" s="208" t="s">
        <v>19</v>
      </c>
      <c r="L191" s="46"/>
      <c r="M191" s="213" t="s">
        <v>19</v>
      </c>
      <c r="N191" s="214" t="s">
        <v>43</v>
      </c>
      <c r="O191" s="86"/>
      <c r="P191" s="215">
        <f>O191*H191</f>
        <v>0</v>
      </c>
      <c r="Q191" s="215">
        <v>0.21224000000000001</v>
      </c>
      <c r="R191" s="215">
        <f>Q191*H191</f>
        <v>11.55094976</v>
      </c>
      <c r="S191" s="215">
        <v>0</v>
      </c>
      <c r="T191" s="216">
        <f>S191*H191</f>
        <v>0</v>
      </c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R191" s="217" t="s">
        <v>125</v>
      </c>
      <c r="AT191" s="217" t="s">
        <v>120</v>
      </c>
      <c r="AU191" s="217" t="s">
        <v>82</v>
      </c>
      <c r="AY191" s="19" t="s">
        <v>118</v>
      </c>
      <c r="BE191" s="218">
        <f>IF(N191="základní",J191,0)</f>
        <v>0</v>
      </c>
      <c r="BF191" s="218">
        <f>IF(N191="snížená",J191,0)</f>
        <v>0</v>
      </c>
      <c r="BG191" s="218">
        <f>IF(N191="zákl. přenesená",J191,0)</f>
        <v>0</v>
      </c>
      <c r="BH191" s="218">
        <f>IF(N191="sníž. přenesená",J191,0)</f>
        <v>0</v>
      </c>
      <c r="BI191" s="218">
        <f>IF(N191="nulová",J191,0)</f>
        <v>0</v>
      </c>
      <c r="BJ191" s="19" t="s">
        <v>80</v>
      </c>
      <c r="BK191" s="218">
        <f>ROUND(I191*H191,2)</f>
        <v>0</v>
      </c>
      <c r="BL191" s="19" t="s">
        <v>125</v>
      </c>
      <c r="BM191" s="217" t="s">
        <v>335</v>
      </c>
    </row>
    <row r="192" s="13" customFormat="1">
      <c r="A192" s="13"/>
      <c r="B192" s="224"/>
      <c r="C192" s="225"/>
      <c r="D192" s="226" t="s">
        <v>139</v>
      </c>
      <c r="E192" s="227" t="s">
        <v>19</v>
      </c>
      <c r="F192" s="228" t="s">
        <v>336</v>
      </c>
      <c r="G192" s="225"/>
      <c r="H192" s="229">
        <v>57.600000000000001</v>
      </c>
      <c r="I192" s="230"/>
      <c r="J192" s="225"/>
      <c r="K192" s="225"/>
      <c r="L192" s="231"/>
      <c r="M192" s="232"/>
      <c r="N192" s="233"/>
      <c r="O192" s="233"/>
      <c r="P192" s="233"/>
      <c r="Q192" s="233"/>
      <c r="R192" s="233"/>
      <c r="S192" s="233"/>
      <c r="T192" s="234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35" t="s">
        <v>139</v>
      </c>
      <c r="AU192" s="235" t="s">
        <v>82</v>
      </c>
      <c r="AV192" s="13" t="s">
        <v>82</v>
      </c>
      <c r="AW192" s="13" t="s">
        <v>33</v>
      </c>
      <c r="AX192" s="13" t="s">
        <v>72</v>
      </c>
      <c r="AY192" s="235" t="s">
        <v>118</v>
      </c>
    </row>
    <row r="193" s="13" customFormat="1">
      <c r="A193" s="13"/>
      <c r="B193" s="224"/>
      <c r="C193" s="225"/>
      <c r="D193" s="226" t="s">
        <v>139</v>
      </c>
      <c r="E193" s="227" t="s">
        <v>19</v>
      </c>
      <c r="F193" s="228" t="s">
        <v>337</v>
      </c>
      <c r="G193" s="225"/>
      <c r="H193" s="229">
        <v>2.1339999999999999</v>
      </c>
      <c r="I193" s="230"/>
      <c r="J193" s="225"/>
      <c r="K193" s="225"/>
      <c r="L193" s="231"/>
      <c r="M193" s="232"/>
      <c r="N193" s="233"/>
      <c r="O193" s="233"/>
      <c r="P193" s="233"/>
      <c r="Q193" s="233"/>
      <c r="R193" s="233"/>
      <c r="S193" s="233"/>
      <c r="T193" s="234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35" t="s">
        <v>139</v>
      </c>
      <c r="AU193" s="235" t="s">
        <v>82</v>
      </c>
      <c r="AV193" s="13" t="s">
        <v>82</v>
      </c>
      <c r="AW193" s="13" t="s">
        <v>33</v>
      </c>
      <c r="AX193" s="13" t="s">
        <v>72</v>
      </c>
      <c r="AY193" s="235" t="s">
        <v>118</v>
      </c>
    </row>
    <row r="194" s="13" customFormat="1">
      <c r="A194" s="13"/>
      <c r="B194" s="224"/>
      <c r="C194" s="225"/>
      <c r="D194" s="226" t="s">
        <v>139</v>
      </c>
      <c r="E194" s="227" t="s">
        <v>19</v>
      </c>
      <c r="F194" s="228" t="s">
        <v>338</v>
      </c>
      <c r="G194" s="225"/>
      <c r="H194" s="229">
        <v>-5.3099999999999996</v>
      </c>
      <c r="I194" s="230"/>
      <c r="J194" s="225"/>
      <c r="K194" s="225"/>
      <c r="L194" s="231"/>
      <c r="M194" s="232"/>
      <c r="N194" s="233"/>
      <c r="O194" s="233"/>
      <c r="P194" s="233"/>
      <c r="Q194" s="233"/>
      <c r="R194" s="233"/>
      <c r="S194" s="233"/>
      <c r="T194" s="234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35" t="s">
        <v>139</v>
      </c>
      <c r="AU194" s="235" t="s">
        <v>82</v>
      </c>
      <c r="AV194" s="13" t="s">
        <v>82</v>
      </c>
      <c r="AW194" s="13" t="s">
        <v>33</v>
      </c>
      <c r="AX194" s="13" t="s">
        <v>72</v>
      </c>
      <c r="AY194" s="235" t="s">
        <v>118</v>
      </c>
    </row>
    <row r="195" s="14" customFormat="1">
      <c r="A195" s="14"/>
      <c r="B195" s="236"/>
      <c r="C195" s="237"/>
      <c r="D195" s="226" t="s">
        <v>139</v>
      </c>
      <c r="E195" s="238" t="s">
        <v>19</v>
      </c>
      <c r="F195" s="239" t="s">
        <v>150</v>
      </c>
      <c r="G195" s="237"/>
      <c r="H195" s="240">
        <v>54.423999999999999</v>
      </c>
      <c r="I195" s="241"/>
      <c r="J195" s="237"/>
      <c r="K195" s="237"/>
      <c r="L195" s="242"/>
      <c r="M195" s="243"/>
      <c r="N195" s="244"/>
      <c r="O195" s="244"/>
      <c r="P195" s="244"/>
      <c r="Q195" s="244"/>
      <c r="R195" s="244"/>
      <c r="S195" s="244"/>
      <c r="T195" s="245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46" t="s">
        <v>139</v>
      </c>
      <c r="AU195" s="246" t="s">
        <v>82</v>
      </c>
      <c r="AV195" s="14" t="s">
        <v>125</v>
      </c>
      <c r="AW195" s="14" t="s">
        <v>33</v>
      </c>
      <c r="AX195" s="14" t="s">
        <v>80</v>
      </c>
      <c r="AY195" s="246" t="s">
        <v>118</v>
      </c>
    </row>
    <row r="196" s="2" customFormat="1" ht="62.7" customHeight="1">
      <c r="A196" s="40"/>
      <c r="B196" s="41"/>
      <c r="C196" s="206" t="s">
        <v>339</v>
      </c>
      <c r="D196" s="206" t="s">
        <v>120</v>
      </c>
      <c r="E196" s="207" t="s">
        <v>340</v>
      </c>
      <c r="F196" s="208" t="s">
        <v>341</v>
      </c>
      <c r="G196" s="209" t="s">
        <v>123</v>
      </c>
      <c r="H196" s="210">
        <v>16.414000000000001</v>
      </c>
      <c r="I196" s="211"/>
      <c r="J196" s="212">
        <f>ROUND(I196*H196,2)</f>
        <v>0</v>
      </c>
      <c r="K196" s="208" t="s">
        <v>19</v>
      </c>
      <c r="L196" s="46"/>
      <c r="M196" s="213" t="s">
        <v>19</v>
      </c>
      <c r="N196" s="214" t="s">
        <v>43</v>
      </c>
      <c r="O196" s="86"/>
      <c r="P196" s="215">
        <f>O196*H196</f>
        <v>0</v>
      </c>
      <c r="Q196" s="215">
        <v>0.20885999999999999</v>
      </c>
      <c r="R196" s="215">
        <f>Q196*H196</f>
        <v>3.42822804</v>
      </c>
      <c r="S196" s="215">
        <v>0</v>
      </c>
      <c r="T196" s="216">
        <f>S196*H196</f>
        <v>0</v>
      </c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R196" s="217" t="s">
        <v>125</v>
      </c>
      <c r="AT196" s="217" t="s">
        <v>120</v>
      </c>
      <c r="AU196" s="217" t="s">
        <v>82</v>
      </c>
      <c r="AY196" s="19" t="s">
        <v>118</v>
      </c>
      <c r="BE196" s="218">
        <f>IF(N196="základní",J196,0)</f>
        <v>0</v>
      </c>
      <c r="BF196" s="218">
        <f>IF(N196="snížená",J196,0)</f>
        <v>0</v>
      </c>
      <c r="BG196" s="218">
        <f>IF(N196="zákl. přenesená",J196,0)</f>
        <v>0</v>
      </c>
      <c r="BH196" s="218">
        <f>IF(N196="sníž. přenesená",J196,0)</f>
        <v>0</v>
      </c>
      <c r="BI196" s="218">
        <f>IF(N196="nulová",J196,0)</f>
        <v>0</v>
      </c>
      <c r="BJ196" s="19" t="s">
        <v>80</v>
      </c>
      <c r="BK196" s="218">
        <f>ROUND(I196*H196,2)</f>
        <v>0</v>
      </c>
      <c r="BL196" s="19" t="s">
        <v>125</v>
      </c>
      <c r="BM196" s="217" t="s">
        <v>342</v>
      </c>
    </row>
    <row r="197" s="13" customFormat="1">
      <c r="A197" s="13"/>
      <c r="B197" s="224"/>
      <c r="C197" s="225"/>
      <c r="D197" s="226" t="s">
        <v>139</v>
      </c>
      <c r="E197" s="227" t="s">
        <v>19</v>
      </c>
      <c r="F197" s="228" t="s">
        <v>343</v>
      </c>
      <c r="G197" s="225"/>
      <c r="H197" s="229">
        <v>18.536000000000001</v>
      </c>
      <c r="I197" s="230"/>
      <c r="J197" s="225"/>
      <c r="K197" s="225"/>
      <c r="L197" s="231"/>
      <c r="M197" s="232"/>
      <c r="N197" s="233"/>
      <c r="O197" s="233"/>
      <c r="P197" s="233"/>
      <c r="Q197" s="233"/>
      <c r="R197" s="233"/>
      <c r="S197" s="233"/>
      <c r="T197" s="234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35" t="s">
        <v>139</v>
      </c>
      <c r="AU197" s="235" t="s">
        <v>82</v>
      </c>
      <c r="AV197" s="13" t="s">
        <v>82</v>
      </c>
      <c r="AW197" s="13" t="s">
        <v>33</v>
      </c>
      <c r="AX197" s="13" t="s">
        <v>72</v>
      </c>
      <c r="AY197" s="235" t="s">
        <v>118</v>
      </c>
    </row>
    <row r="198" s="13" customFormat="1">
      <c r="A198" s="13"/>
      <c r="B198" s="224"/>
      <c r="C198" s="225"/>
      <c r="D198" s="226" t="s">
        <v>139</v>
      </c>
      <c r="E198" s="227" t="s">
        <v>19</v>
      </c>
      <c r="F198" s="228" t="s">
        <v>344</v>
      </c>
      <c r="G198" s="225"/>
      <c r="H198" s="229">
        <v>-2.1219999999999999</v>
      </c>
      <c r="I198" s="230"/>
      <c r="J198" s="225"/>
      <c r="K198" s="225"/>
      <c r="L198" s="231"/>
      <c r="M198" s="232"/>
      <c r="N198" s="233"/>
      <c r="O198" s="233"/>
      <c r="P198" s="233"/>
      <c r="Q198" s="233"/>
      <c r="R198" s="233"/>
      <c r="S198" s="233"/>
      <c r="T198" s="234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35" t="s">
        <v>139</v>
      </c>
      <c r="AU198" s="235" t="s">
        <v>82</v>
      </c>
      <c r="AV198" s="13" t="s">
        <v>82</v>
      </c>
      <c r="AW198" s="13" t="s">
        <v>33</v>
      </c>
      <c r="AX198" s="13" t="s">
        <v>72</v>
      </c>
      <c r="AY198" s="235" t="s">
        <v>118</v>
      </c>
    </row>
    <row r="199" s="14" customFormat="1">
      <c r="A199" s="14"/>
      <c r="B199" s="236"/>
      <c r="C199" s="237"/>
      <c r="D199" s="226" t="s">
        <v>139</v>
      </c>
      <c r="E199" s="238" t="s">
        <v>19</v>
      </c>
      <c r="F199" s="239" t="s">
        <v>150</v>
      </c>
      <c r="G199" s="237"/>
      <c r="H199" s="240">
        <v>16.414000000000001</v>
      </c>
      <c r="I199" s="241"/>
      <c r="J199" s="237"/>
      <c r="K199" s="237"/>
      <c r="L199" s="242"/>
      <c r="M199" s="243"/>
      <c r="N199" s="244"/>
      <c r="O199" s="244"/>
      <c r="P199" s="244"/>
      <c r="Q199" s="244"/>
      <c r="R199" s="244"/>
      <c r="S199" s="244"/>
      <c r="T199" s="245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46" t="s">
        <v>139</v>
      </c>
      <c r="AU199" s="246" t="s">
        <v>82</v>
      </c>
      <c r="AV199" s="14" t="s">
        <v>125</v>
      </c>
      <c r="AW199" s="14" t="s">
        <v>33</v>
      </c>
      <c r="AX199" s="14" t="s">
        <v>80</v>
      </c>
      <c r="AY199" s="246" t="s">
        <v>118</v>
      </c>
    </row>
    <row r="200" s="2" customFormat="1" ht="24.15" customHeight="1">
      <c r="A200" s="40"/>
      <c r="B200" s="41"/>
      <c r="C200" s="206" t="s">
        <v>7</v>
      </c>
      <c r="D200" s="206" t="s">
        <v>120</v>
      </c>
      <c r="E200" s="207" t="s">
        <v>345</v>
      </c>
      <c r="F200" s="208" t="s">
        <v>346</v>
      </c>
      <c r="G200" s="209" t="s">
        <v>136</v>
      </c>
      <c r="H200" s="210">
        <v>6.6200000000000001</v>
      </c>
      <c r="I200" s="211"/>
      <c r="J200" s="212">
        <f>ROUND(I200*H200,2)</f>
        <v>0</v>
      </c>
      <c r="K200" s="208" t="s">
        <v>124</v>
      </c>
      <c r="L200" s="46"/>
      <c r="M200" s="213" t="s">
        <v>19</v>
      </c>
      <c r="N200" s="214" t="s">
        <v>43</v>
      </c>
      <c r="O200" s="86"/>
      <c r="P200" s="215">
        <f>O200*H200</f>
        <v>0</v>
      </c>
      <c r="Q200" s="215">
        <v>0.0124</v>
      </c>
      <c r="R200" s="215">
        <f>Q200*H200</f>
        <v>0.082087999999999994</v>
      </c>
      <c r="S200" s="215">
        <v>0</v>
      </c>
      <c r="T200" s="216">
        <f>S200*H200</f>
        <v>0</v>
      </c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R200" s="217" t="s">
        <v>125</v>
      </c>
      <c r="AT200" s="217" t="s">
        <v>120</v>
      </c>
      <c r="AU200" s="217" t="s">
        <v>82</v>
      </c>
      <c r="AY200" s="19" t="s">
        <v>118</v>
      </c>
      <c r="BE200" s="218">
        <f>IF(N200="základní",J200,0)</f>
        <v>0</v>
      </c>
      <c r="BF200" s="218">
        <f>IF(N200="snížená",J200,0)</f>
        <v>0</v>
      </c>
      <c r="BG200" s="218">
        <f>IF(N200="zákl. přenesená",J200,0)</f>
        <v>0</v>
      </c>
      <c r="BH200" s="218">
        <f>IF(N200="sníž. přenesená",J200,0)</f>
        <v>0</v>
      </c>
      <c r="BI200" s="218">
        <f>IF(N200="nulová",J200,0)</f>
        <v>0</v>
      </c>
      <c r="BJ200" s="19" t="s">
        <v>80</v>
      </c>
      <c r="BK200" s="218">
        <f>ROUND(I200*H200,2)</f>
        <v>0</v>
      </c>
      <c r="BL200" s="19" t="s">
        <v>125</v>
      </c>
      <c r="BM200" s="217" t="s">
        <v>347</v>
      </c>
    </row>
    <row r="201" s="2" customFormat="1">
      <c r="A201" s="40"/>
      <c r="B201" s="41"/>
      <c r="C201" s="42"/>
      <c r="D201" s="219" t="s">
        <v>127</v>
      </c>
      <c r="E201" s="42"/>
      <c r="F201" s="220" t="s">
        <v>348</v>
      </c>
      <c r="G201" s="42"/>
      <c r="H201" s="42"/>
      <c r="I201" s="221"/>
      <c r="J201" s="42"/>
      <c r="K201" s="42"/>
      <c r="L201" s="46"/>
      <c r="M201" s="222"/>
      <c r="N201" s="223"/>
      <c r="O201" s="86"/>
      <c r="P201" s="86"/>
      <c r="Q201" s="86"/>
      <c r="R201" s="86"/>
      <c r="S201" s="86"/>
      <c r="T201" s="87"/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T201" s="19" t="s">
        <v>127</v>
      </c>
      <c r="AU201" s="19" t="s">
        <v>82</v>
      </c>
    </row>
    <row r="202" s="13" customFormat="1">
      <c r="A202" s="13"/>
      <c r="B202" s="224"/>
      <c r="C202" s="225"/>
      <c r="D202" s="226" t="s">
        <v>139</v>
      </c>
      <c r="E202" s="227" t="s">
        <v>19</v>
      </c>
      <c r="F202" s="228" t="s">
        <v>349</v>
      </c>
      <c r="G202" s="225"/>
      <c r="H202" s="229">
        <v>6.6200000000000001</v>
      </c>
      <c r="I202" s="230"/>
      <c r="J202" s="225"/>
      <c r="K202" s="225"/>
      <c r="L202" s="231"/>
      <c r="M202" s="232"/>
      <c r="N202" s="233"/>
      <c r="O202" s="233"/>
      <c r="P202" s="233"/>
      <c r="Q202" s="233"/>
      <c r="R202" s="233"/>
      <c r="S202" s="233"/>
      <c r="T202" s="234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35" t="s">
        <v>139</v>
      </c>
      <c r="AU202" s="235" t="s">
        <v>82</v>
      </c>
      <c r="AV202" s="13" t="s">
        <v>82</v>
      </c>
      <c r="AW202" s="13" t="s">
        <v>33</v>
      </c>
      <c r="AX202" s="13" t="s">
        <v>80</v>
      </c>
      <c r="AY202" s="235" t="s">
        <v>118</v>
      </c>
    </row>
    <row r="203" s="2" customFormat="1" ht="24.15" customHeight="1">
      <c r="A203" s="40"/>
      <c r="B203" s="41"/>
      <c r="C203" s="206" t="s">
        <v>350</v>
      </c>
      <c r="D203" s="206" t="s">
        <v>120</v>
      </c>
      <c r="E203" s="207" t="s">
        <v>351</v>
      </c>
      <c r="F203" s="208" t="s">
        <v>352</v>
      </c>
      <c r="G203" s="209" t="s">
        <v>136</v>
      </c>
      <c r="H203" s="210">
        <v>9</v>
      </c>
      <c r="I203" s="211"/>
      <c r="J203" s="212">
        <f>ROUND(I203*H203,2)</f>
        <v>0</v>
      </c>
      <c r="K203" s="208" t="s">
        <v>124</v>
      </c>
      <c r="L203" s="46"/>
      <c r="M203" s="213" t="s">
        <v>19</v>
      </c>
      <c r="N203" s="214" t="s">
        <v>43</v>
      </c>
      <c r="O203" s="86"/>
      <c r="P203" s="215">
        <f>O203*H203</f>
        <v>0</v>
      </c>
      <c r="Q203" s="215">
        <v>0.015520000000000001</v>
      </c>
      <c r="R203" s="215">
        <f>Q203*H203</f>
        <v>0.13968</v>
      </c>
      <c r="S203" s="215">
        <v>0</v>
      </c>
      <c r="T203" s="216">
        <f>S203*H203</f>
        <v>0</v>
      </c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R203" s="217" t="s">
        <v>125</v>
      </c>
      <c r="AT203" s="217" t="s">
        <v>120</v>
      </c>
      <c r="AU203" s="217" t="s">
        <v>82</v>
      </c>
      <c r="AY203" s="19" t="s">
        <v>118</v>
      </c>
      <c r="BE203" s="218">
        <f>IF(N203="základní",J203,0)</f>
        <v>0</v>
      </c>
      <c r="BF203" s="218">
        <f>IF(N203="snížená",J203,0)</f>
        <v>0</v>
      </c>
      <c r="BG203" s="218">
        <f>IF(N203="zákl. přenesená",J203,0)</f>
        <v>0</v>
      </c>
      <c r="BH203" s="218">
        <f>IF(N203="sníž. přenesená",J203,0)</f>
        <v>0</v>
      </c>
      <c r="BI203" s="218">
        <f>IF(N203="nulová",J203,0)</f>
        <v>0</v>
      </c>
      <c r="BJ203" s="19" t="s">
        <v>80</v>
      </c>
      <c r="BK203" s="218">
        <f>ROUND(I203*H203,2)</f>
        <v>0</v>
      </c>
      <c r="BL203" s="19" t="s">
        <v>125</v>
      </c>
      <c r="BM203" s="217" t="s">
        <v>353</v>
      </c>
    </row>
    <row r="204" s="2" customFormat="1">
      <c r="A204" s="40"/>
      <c r="B204" s="41"/>
      <c r="C204" s="42"/>
      <c r="D204" s="219" t="s">
        <v>127</v>
      </c>
      <c r="E204" s="42"/>
      <c r="F204" s="220" t="s">
        <v>354</v>
      </c>
      <c r="G204" s="42"/>
      <c r="H204" s="42"/>
      <c r="I204" s="221"/>
      <c r="J204" s="42"/>
      <c r="K204" s="42"/>
      <c r="L204" s="46"/>
      <c r="M204" s="222"/>
      <c r="N204" s="223"/>
      <c r="O204" s="86"/>
      <c r="P204" s="86"/>
      <c r="Q204" s="86"/>
      <c r="R204" s="86"/>
      <c r="S204" s="86"/>
      <c r="T204" s="87"/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T204" s="19" t="s">
        <v>127</v>
      </c>
      <c r="AU204" s="19" t="s">
        <v>82</v>
      </c>
    </row>
    <row r="205" s="13" customFormat="1">
      <c r="A205" s="13"/>
      <c r="B205" s="224"/>
      <c r="C205" s="225"/>
      <c r="D205" s="226" t="s">
        <v>139</v>
      </c>
      <c r="E205" s="227" t="s">
        <v>19</v>
      </c>
      <c r="F205" s="228" t="s">
        <v>355</v>
      </c>
      <c r="G205" s="225"/>
      <c r="H205" s="229">
        <v>9</v>
      </c>
      <c r="I205" s="230"/>
      <c r="J205" s="225"/>
      <c r="K205" s="225"/>
      <c r="L205" s="231"/>
      <c r="M205" s="232"/>
      <c r="N205" s="233"/>
      <c r="O205" s="233"/>
      <c r="P205" s="233"/>
      <c r="Q205" s="233"/>
      <c r="R205" s="233"/>
      <c r="S205" s="233"/>
      <c r="T205" s="234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35" t="s">
        <v>139</v>
      </c>
      <c r="AU205" s="235" t="s">
        <v>82</v>
      </c>
      <c r="AV205" s="13" t="s">
        <v>82</v>
      </c>
      <c r="AW205" s="13" t="s">
        <v>33</v>
      </c>
      <c r="AX205" s="13" t="s">
        <v>80</v>
      </c>
      <c r="AY205" s="235" t="s">
        <v>118</v>
      </c>
    </row>
    <row r="206" s="2" customFormat="1" ht="37.8" customHeight="1">
      <c r="A206" s="40"/>
      <c r="B206" s="41"/>
      <c r="C206" s="206" t="s">
        <v>356</v>
      </c>
      <c r="D206" s="206" t="s">
        <v>120</v>
      </c>
      <c r="E206" s="207" t="s">
        <v>357</v>
      </c>
      <c r="F206" s="208" t="s">
        <v>358</v>
      </c>
      <c r="G206" s="209" t="s">
        <v>359</v>
      </c>
      <c r="H206" s="210">
        <v>5</v>
      </c>
      <c r="I206" s="211"/>
      <c r="J206" s="212">
        <f>ROUND(I206*H206,2)</f>
        <v>0</v>
      </c>
      <c r="K206" s="208" t="s">
        <v>124</v>
      </c>
      <c r="L206" s="46"/>
      <c r="M206" s="213" t="s">
        <v>19</v>
      </c>
      <c r="N206" s="214" t="s">
        <v>43</v>
      </c>
      <c r="O206" s="86"/>
      <c r="P206" s="215">
        <f>O206*H206</f>
        <v>0</v>
      </c>
      <c r="Q206" s="215">
        <v>0.054550000000000001</v>
      </c>
      <c r="R206" s="215">
        <f>Q206*H206</f>
        <v>0.27274999999999999</v>
      </c>
      <c r="S206" s="215">
        <v>0</v>
      </c>
      <c r="T206" s="216">
        <f>S206*H206</f>
        <v>0</v>
      </c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R206" s="217" t="s">
        <v>125</v>
      </c>
      <c r="AT206" s="217" t="s">
        <v>120</v>
      </c>
      <c r="AU206" s="217" t="s">
        <v>82</v>
      </c>
      <c r="AY206" s="19" t="s">
        <v>118</v>
      </c>
      <c r="BE206" s="218">
        <f>IF(N206="základní",J206,0)</f>
        <v>0</v>
      </c>
      <c r="BF206" s="218">
        <f>IF(N206="snížená",J206,0)</f>
        <v>0</v>
      </c>
      <c r="BG206" s="218">
        <f>IF(N206="zákl. přenesená",J206,0)</f>
        <v>0</v>
      </c>
      <c r="BH206" s="218">
        <f>IF(N206="sníž. přenesená",J206,0)</f>
        <v>0</v>
      </c>
      <c r="BI206" s="218">
        <f>IF(N206="nulová",J206,0)</f>
        <v>0</v>
      </c>
      <c r="BJ206" s="19" t="s">
        <v>80</v>
      </c>
      <c r="BK206" s="218">
        <f>ROUND(I206*H206,2)</f>
        <v>0</v>
      </c>
      <c r="BL206" s="19" t="s">
        <v>125</v>
      </c>
      <c r="BM206" s="217" t="s">
        <v>360</v>
      </c>
    </row>
    <row r="207" s="2" customFormat="1">
      <c r="A207" s="40"/>
      <c r="B207" s="41"/>
      <c r="C207" s="42"/>
      <c r="D207" s="219" t="s">
        <v>127</v>
      </c>
      <c r="E207" s="42"/>
      <c r="F207" s="220" t="s">
        <v>361</v>
      </c>
      <c r="G207" s="42"/>
      <c r="H207" s="42"/>
      <c r="I207" s="221"/>
      <c r="J207" s="42"/>
      <c r="K207" s="42"/>
      <c r="L207" s="46"/>
      <c r="M207" s="222"/>
      <c r="N207" s="223"/>
      <c r="O207" s="86"/>
      <c r="P207" s="86"/>
      <c r="Q207" s="86"/>
      <c r="R207" s="86"/>
      <c r="S207" s="86"/>
      <c r="T207" s="87"/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T207" s="19" t="s">
        <v>127</v>
      </c>
      <c r="AU207" s="19" t="s">
        <v>82</v>
      </c>
    </row>
    <row r="208" s="13" customFormat="1">
      <c r="A208" s="13"/>
      <c r="B208" s="224"/>
      <c r="C208" s="225"/>
      <c r="D208" s="226" t="s">
        <v>139</v>
      </c>
      <c r="E208" s="227" t="s">
        <v>19</v>
      </c>
      <c r="F208" s="228" t="s">
        <v>362</v>
      </c>
      <c r="G208" s="225"/>
      <c r="H208" s="229">
        <v>3</v>
      </c>
      <c r="I208" s="230"/>
      <c r="J208" s="225"/>
      <c r="K208" s="225"/>
      <c r="L208" s="231"/>
      <c r="M208" s="232"/>
      <c r="N208" s="233"/>
      <c r="O208" s="233"/>
      <c r="P208" s="233"/>
      <c r="Q208" s="233"/>
      <c r="R208" s="233"/>
      <c r="S208" s="233"/>
      <c r="T208" s="234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35" t="s">
        <v>139</v>
      </c>
      <c r="AU208" s="235" t="s">
        <v>82</v>
      </c>
      <c r="AV208" s="13" t="s">
        <v>82</v>
      </c>
      <c r="AW208" s="13" t="s">
        <v>33</v>
      </c>
      <c r="AX208" s="13" t="s">
        <v>72</v>
      </c>
      <c r="AY208" s="235" t="s">
        <v>118</v>
      </c>
    </row>
    <row r="209" s="13" customFormat="1">
      <c r="A209" s="13"/>
      <c r="B209" s="224"/>
      <c r="C209" s="225"/>
      <c r="D209" s="226" t="s">
        <v>139</v>
      </c>
      <c r="E209" s="227" t="s">
        <v>19</v>
      </c>
      <c r="F209" s="228" t="s">
        <v>363</v>
      </c>
      <c r="G209" s="225"/>
      <c r="H209" s="229">
        <v>2</v>
      </c>
      <c r="I209" s="230"/>
      <c r="J209" s="225"/>
      <c r="K209" s="225"/>
      <c r="L209" s="231"/>
      <c r="M209" s="232"/>
      <c r="N209" s="233"/>
      <c r="O209" s="233"/>
      <c r="P209" s="233"/>
      <c r="Q209" s="233"/>
      <c r="R209" s="233"/>
      <c r="S209" s="233"/>
      <c r="T209" s="234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35" t="s">
        <v>139</v>
      </c>
      <c r="AU209" s="235" t="s">
        <v>82</v>
      </c>
      <c r="AV209" s="13" t="s">
        <v>82</v>
      </c>
      <c r="AW209" s="13" t="s">
        <v>33</v>
      </c>
      <c r="AX209" s="13" t="s">
        <v>72</v>
      </c>
      <c r="AY209" s="235" t="s">
        <v>118</v>
      </c>
    </row>
    <row r="210" s="14" customFormat="1">
      <c r="A210" s="14"/>
      <c r="B210" s="236"/>
      <c r="C210" s="237"/>
      <c r="D210" s="226" t="s">
        <v>139</v>
      </c>
      <c r="E210" s="238" t="s">
        <v>19</v>
      </c>
      <c r="F210" s="239" t="s">
        <v>150</v>
      </c>
      <c r="G210" s="237"/>
      <c r="H210" s="240">
        <v>5</v>
      </c>
      <c r="I210" s="241"/>
      <c r="J210" s="237"/>
      <c r="K210" s="237"/>
      <c r="L210" s="242"/>
      <c r="M210" s="243"/>
      <c r="N210" s="244"/>
      <c r="O210" s="244"/>
      <c r="P210" s="244"/>
      <c r="Q210" s="244"/>
      <c r="R210" s="244"/>
      <c r="S210" s="244"/>
      <c r="T210" s="245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46" t="s">
        <v>139</v>
      </c>
      <c r="AU210" s="246" t="s">
        <v>82</v>
      </c>
      <c r="AV210" s="14" t="s">
        <v>125</v>
      </c>
      <c r="AW210" s="14" t="s">
        <v>33</v>
      </c>
      <c r="AX210" s="14" t="s">
        <v>80</v>
      </c>
      <c r="AY210" s="246" t="s">
        <v>118</v>
      </c>
    </row>
    <row r="211" s="2" customFormat="1" ht="24.15" customHeight="1">
      <c r="A211" s="40"/>
      <c r="B211" s="41"/>
      <c r="C211" s="206" t="s">
        <v>364</v>
      </c>
      <c r="D211" s="206" t="s">
        <v>120</v>
      </c>
      <c r="E211" s="207" t="s">
        <v>365</v>
      </c>
      <c r="F211" s="208" t="s">
        <v>366</v>
      </c>
      <c r="G211" s="209" t="s">
        <v>145</v>
      </c>
      <c r="H211" s="210">
        <v>0.068000000000000005</v>
      </c>
      <c r="I211" s="211"/>
      <c r="J211" s="212">
        <f>ROUND(I211*H211,2)</f>
        <v>0</v>
      </c>
      <c r="K211" s="208" t="s">
        <v>124</v>
      </c>
      <c r="L211" s="46"/>
      <c r="M211" s="213" t="s">
        <v>19</v>
      </c>
      <c r="N211" s="214" t="s">
        <v>43</v>
      </c>
      <c r="O211" s="86"/>
      <c r="P211" s="215">
        <f>O211*H211</f>
        <v>0</v>
      </c>
      <c r="Q211" s="215">
        <v>1.94302</v>
      </c>
      <c r="R211" s="215">
        <f>Q211*H211</f>
        <v>0.13212536</v>
      </c>
      <c r="S211" s="215">
        <v>0</v>
      </c>
      <c r="T211" s="216">
        <f>S211*H211</f>
        <v>0</v>
      </c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R211" s="217" t="s">
        <v>125</v>
      </c>
      <c r="AT211" s="217" t="s">
        <v>120</v>
      </c>
      <c r="AU211" s="217" t="s">
        <v>82</v>
      </c>
      <c r="AY211" s="19" t="s">
        <v>118</v>
      </c>
      <c r="BE211" s="218">
        <f>IF(N211="základní",J211,0)</f>
        <v>0</v>
      </c>
      <c r="BF211" s="218">
        <f>IF(N211="snížená",J211,0)</f>
        <v>0</v>
      </c>
      <c r="BG211" s="218">
        <f>IF(N211="zákl. přenesená",J211,0)</f>
        <v>0</v>
      </c>
      <c r="BH211" s="218">
        <f>IF(N211="sníž. přenesená",J211,0)</f>
        <v>0</v>
      </c>
      <c r="BI211" s="218">
        <f>IF(N211="nulová",J211,0)</f>
        <v>0</v>
      </c>
      <c r="BJ211" s="19" t="s">
        <v>80</v>
      </c>
      <c r="BK211" s="218">
        <f>ROUND(I211*H211,2)</f>
        <v>0</v>
      </c>
      <c r="BL211" s="19" t="s">
        <v>125</v>
      </c>
      <c r="BM211" s="217" t="s">
        <v>367</v>
      </c>
    </row>
    <row r="212" s="2" customFormat="1">
      <c r="A212" s="40"/>
      <c r="B212" s="41"/>
      <c r="C212" s="42"/>
      <c r="D212" s="219" t="s">
        <v>127</v>
      </c>
      <c r="E212" s="42"/>
      <c r="F212" s="220" t="s">
        <v>368</v>
      </c>
      <c r="G212" s="42"/>
      <c r="H212" s="42"/>
      <c r="I212" s="221"/>
      <c r="J212" s="42"/>
      <c r="K212" s="42"/>
      <c r="L212" s="46"/>
      <c r="M212" s="222"/>
      <c r="N212" s="223"/>
      <c r="O212" s="86"/>
      <c r="P212" s="86"/>
      <c r="Q212" s="86"/>
      <c r="R212" s="86"/>
      <c r="S212" s="86"/>
      <c r="T212" s="87"/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T212" s="19" t="s">
        <v>127</v>
      </c>
      <c r="AU212" s="19" t="s">
        <v>82</v>
      </c>
    </row>
    <row r="213" s="13" customFormat="1">
      <c r="A213" s="13"/>
      <c r="B213" s="224"/>
      <c r="C213" s="225"/>
      <c r="D213" s="226" t="s">
        <v>139</v>
      </c>
      <c r="E213" s="227" t="s">
        <v>19</v>
      </c>
      <c r="F213" s="228" t="s">
        <v>369</v>
      </c>
      <c r="G213" s="225"/>
      <c r="H213" s="229">
        <v>0.068000000000000005</v>
      </c>
      <c r="I213" s="230"/>
      <c r="J213" s="225"/>
      <c r="K213" s="225"/>
      <c r="L213" s="231"/>
      <c r="M213" s="232"/>
      <c r="N213" s="233"/>
      <c r="O213" s="233"/>
      <c r="P213" s="233"/>
      <c r="Q213" s="233"/>
      <c r="R213" s="233"/>
      <c r="S213" s="233"/>
      <c r="T213" s="234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35" t="s">
        <v>139</v>
      </c>
      <c r="AU213" s="235" t="s">
        <v>82</v>
      </c>
      <c r="AV213" s="13" t="s">
        <v>82</v>
      </c>
      <c r="AW213" s="13" t="s">
        <v>33</v>
      </c>
      <c r="AX213" s="13" t="s">
        <v>80</v>
      </c>
      <c r="AY213" s="235" t="s">
        <v>118</v>
      </c>
    </row>
    <row r="214" s="2" customFormat="1" ht="37.8" customHeight="1">
      <c r="A214" s="40"/>
      <c r="B214" s="41"/>
      <c r="C214" s="206" t="s">
        <v>370</v>
      </c>
      <c r="D214" s="206" t="s">
        <v>120</v>
      </c>
      <c r="E214" s="207" t="s">
        <v>371</v>
      </c>
      <c r="F214" s="208" t="s">
        <v>372</v>
      </c>
      <c r="G214" s="209" t="s">
        <v>175</v>
      </c>
      <c r="H214" s="210">
        <v>0.058000000000000003</v>
      </c>
      <c r="I214" s="211"/>
      <c r="J214" s="212">
        <f>ROUND(I214*H214,2)</f>
        <v>0</v>
      </c>
      <c r="K214" s="208" t="s">
        <v>124</v>
      </c>
      <c r="L214" s="46"/>
      <c r="M214" s="213" t="s">
        <v>19</v>
      </c>
      <c r="N214" s="214" t="s">
        <v>43</v>
      </c>
      <c r="O214" s="86"/>
      <c r="P214" s="215">
        <f>O214*H214</f>
        <v>0</v>
      </c>
      <c r="Q214" s="215">
        <v>0.017090000000000001</v>
      </c>
      <c r="R214" s="215">
        <f>Q214*H214</f>
        <v>0.00099122000000000012</v>
      </c>
      <c r="S214" s="215">
        <v>0</v>
      </c>
      <c r="T214" s="216">
        <f>S214*H214</f>
        <v>0</v>
      </c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R214" s="217" t="s">
        <v>125</v>
      </c>
      <c r="AT214" s="217" t="s">
        <v>120</v>
      </c>
      <c r="AU214" s="217" t="s">
        <v>82</v>
      </c>
      <c r="AY214" s="19" t="s">
        <v>118</v>
      </c>
      <c r="BE214" s="218">
        <f>IF(N214="základní",J214,0)</f>
        <v>0</v>
      </c>
      <c r="BF214" s="218">
        <f>IF(N214="snížená",J214,0)</f>
        <v>0</v>
      </c>
      <c r="BG214" s="218">
        <f>IF(N214="zákl. přenesená",J214,0)</f>
        <v>0</v>
      </c>
      <c r="BH214" s="218">
        <f>IF(N214="sníž. přenesená",J214,0)</f>
        <v>0</v>
      </c>
      <c r="BI214" s="218">
        <f>IF(N214="nulová",J214,0)</f>
        <v>0</v>
      </c>
      <c r="BJ214" s="19" t="s">
        <v>80</v>
      </c>
      <c r="BK214" s="218">
        <f>ROUND(I214*H214,2)</f>
        <v>0</v>
      </c>
      <c r="BL214" s="19" t="s">
        <v>125</v>
      </c>
      <c r="BM214" s="217" t="s">
        <v>373</v>
      </c>
    </row>
    <row r="215" s="2" customFormat="1">
      <c r="A215" s="40"/>
      <c r="B215" s="41"/>
      <c r="C215" s="42"/>
      <c r="D215" s="219" t="s">
        <v>127</v>
      </c>
      <c r="E215" s="42"/>
      <c r="F215" s="220" t="s">
        <v>374</v>
      </c>
      <c r="G215" s="42"/>
      <c r="H215" s="42"/>
      <c r="I215" s="221"/>
      <c r="J215" s="42"/>
      <c r="K215" s="42"/>
      <c r="L215" s="46"/>
      <c r="M215" s="222"/>
      <c r="N215" s="223"/>
      <c r="O215" s="86"/>
      <c r="P215" s="86"/>
      <c r="Q215" s="86"/>
      <c r="R215" s="86"/>
      <c r="S215" s="86"/>
      <c r="T215" s="87"/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T215" s="19" t="s">
        <v>127</v>
      </c>
      <c r="AU215" s="19" t="s">
        <v>82</v>
      </c>
    </row>
    <row r="216" s="2" customFormat="1" ht="21.75" customHeight="1">
      <c r="A216" s="40"/>
      <c r="B216" s="41"/>
      <c r="C216" s="261" t="s">
        <v>375</v>
      </c>
      <c r="D216" s="261" t="s">
        <v>376</v>
      </c>
      <c r="E216" s="262" t="s">
        <v>377</v>
      </c>
      <c r="F216" s="263" t="s">
        <v>378</v>
      </c>
      <c r="G216" s="264" t="s">
        <v>175</v>
      </c>
      <c r="H216" s="265">
        <v>0.058000000000000003</v>
      </c>
      <c r="I216" s="266"/>
      <c r="J216" s="267">
        <f>ROUND(I216*H216,2)</f>
        <v>0</v>
      </c>
      <c r="K216" s="263" t="s">
        <v>124</v>
      </c>
      <c r="L216" s="268"/>
      <c r="M216" s="269" t="s">
        <v>19</v>
      </c>
      <c r="N216" s="270" t="s">
        <v>43</v>
      </c>
      <c r="O216" s="86"/>
      <c r="P216" s="215">
        <f>O216*H216</f>
        <v>0</v>
      </c>
      <c r="Q216" s="215">
        <v>1</v>
      </c>
      <c r="R216" s="215">
        <f>Q216*H216</f>
        <v>0.058000000000000003</v>
      </c>
      <c r="S216" s="215">
        <v>0</v>
      </c>
      <c r="T216" s="216">
        <f>S216*H216</f>
        <v>0</v>
      </c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R216" s="217" t="s">
        <v>172</v>
      </c>
      <c r="AT216" s="217" t="s">
        <v>376</v>
      </c>
      <c r="AU216" s="217" t="s">
        <v>82</v>
      </c>
      <c r="AY216" s="19" t="s">
        <v>118</v>
      </c>
      <c r="BE216" s="218">
        <f>IF(N216="základní",J216,0)</f>
        <v>0</v>
      </c>
      <c r="BF216" s="218">
        <f>IF(N216="snížená",J216,0)</f>
        <v>0</v>
      </c>
      <c r="BG216" s="218">
        <f>IF(N216="zákl. přenesená",J216,0)</f>
        <v>0</v>
      </c>
      <c r="BH216" s="218">
        <f>IF(N216="sníž. přenesená",J216,0)</f>
        <v>0</v>
      </c>
      <c r="BI216" s="218">
        <f>IF(N216="nulová",J216,0)</f>
        <v>0</v>
      </c>
      <c r="BJ216" s="19" t="s">
        <v>80</v>
      </c>
      <c r="BK216" s="218">
        <f>ROUND(I216*H216,2)</f>
        <v>0</v>
      </c>
      <c r="BL216" s="19" t="s">
        <v>125</v>
      </c>
      <c r="BM216" s="217" t="s">
        <v>379</v>
      </c>
    </row>
    <row r="217" s="15" customFormat="1">
      <c r="A217" s="15"/>
      <c r="B217" s="251"/>
      <c r="C217" s="252"/>
      <c r="D217" s="226" t="s">
        <v>139</v>
      </c>
      <c r="E217" s="253" t="s">
        <v>19</v>
      </c>
      <c r="F217" s="254" t="s">
        <v>326</v>
      </c>
      <c r="G217" s="252"/>
      <c r="H217" s="253" t="s">
        <v>19</v>
      </c>
      <c r="I217" s="255"/>
      <c r="J217" s="252"/>
      <c r="K217" s="252"/>
      <c r="L217" s="256"/>
      <c r="M217" s="257"/>
      <c r="N217" s="258"/>
      <c r="O217" s="258"/>
      <c r="P217" s="258"/>
      <c r="Q217" s="258"/>
      <c r="R217" s="258"/>
      <c r="S217" s="258"/>
      <c r="T217" s="259"/>
      <c r="U217" s="15"/>
      <c r="V217" s="15"/>
      <c r="W217" s="15"/>
      <c r="X217" s="15"/>
      <c r="Y217" s="15"/>
      <c r="Z217" s="15"/>
      <c r="AA217" s="15"/>
      <c r="AB217" s="15"/>
      <c r="AC217" s="15"/>
      <c r="AD217" s="15"/>
      <c r="AE217" s="15"/>
      <c r="AT217" s="260" t="s">
        <v>139</v>
      </c>
      <c r="AU217" s="260" t="s">
        <v>82</v>
      </c>
      <c r="AV217" s="15" t="s">
        <v>80</v>
      </c>
      <c r="AW217" s="15" t="s">
        <v>33</v>
      </c>
      <c r="AX217" s="15" t="s">
        <v>72</v>
      </c>
      <c r="AY217" s="260" t="s">
        <v>118</v>
      </c>
    </row>
    <row r="218" s="13" customFormat="1">
      <c r="A218" s="13"/>
      <c r="B218" s="224"/>
      <c r="C218" s="225"/>
      <c r="D218" s="226" t="s">
        <v>139</v>
      </c>
      <c r="E218" s="227" t="s">
        <v>19</v>
      </c>
      <c r="F218" s="228" t="s">
        <v>380</v>
      </c>
      <c r="G218" s="225"/>
      <c r="H218" s="229">
        <v>0.033000000000000002</v>
      </c>
      <c r="I218" s="230"/>
      <c r="J218" s="225"/>
      <c r="K218" s="225"/>
      <c r="L218" s="231"/>
      <c r="M218" s="232"/>
      <c r="N218" s="233"/>
      <c r="O218" s="233"/>
      <c r="P218" s="233"/>
      <c r="Q218" s="233"/>
      <c r="R218" s="233"/>
      <c r="S218" s="233"/>
      <c r="T218" s="234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35" t="s">
        <v>139</v>
      </c>
      <c r="AU218" s="235" t="s">
        <v>82</v>
      </c>
      <c r="AV218" s="13" t="s">
        <v>82</v>
      </c>
      <c r="AW218" s="13" t="s">
        <v>33</v>
      </c>
      <c r="AX218" s="13" t="s">
        <v>72</v>
      </c>
      <c r="AY218" s="235" t="s">
        <v>118</v>
      </c>
    </row>
    <row r="219" s="15" customFormat="1">
      <c r="A219" s="15"/>
      <c r="B219" s="251"/>
      <c r="C219" s="252"/>
      <c r="D219" s="226" t="s">
        <v>139</v>
      </c>
      <c r="E219" s="253" t="s">
        <v>19</v>
      </c>
      <c r="F219" s="254" t="s">
        <v>328</v>
      </c>
      <c r="G219" s="252"/>
      <c r="H219" s="253" t="s">
        <v>19</v>
      </c>
      <c r="I219" s="255"/>
      <c r="J219" s="252"/>
      <c r="K219" s="252"/>
      <c r="L219" s="256"/>
      <c r="M219" s="257"/>
      <c r="N219" s="258"/>
      <c r="O219" s="258"/>
      <c r="P219" s="258"/>
      <c r="Q219" s="258"/>
      <c r="R219" s="258"/>
      <c r="S219" s="258"/>
      <c r="T219" s="259"/>
      <c r="U219" s="15"/>
      <c r="V219" s="15"/>
      <c r="W219" s="15"/>
      <c r="X219" s="15"/>
      <c r="Y219" s="15"/>
      <c r="Z219" s="15"/>
      <c r="AA219" s="15"/>
      <c r="AB219" s="15"/>
      <c r="AC219" s="15"/>
      <c r="AD219" s="15"/>
      <c r="AE219" s="15"/>
      <c r="AT219" s="260" t="s">
        <v>139</v>
      </c>
      <c r="AU219" s="260" t="s">
        <v>82</v>
      </c>
      <c r="AV219" s="15" t="s">
        <v>80</v>
      </c>
      <c r="AW219" s="15" t="s">
        <v>33</v>
      </c>
      <c r="AX219" s="15" t="s">
        <v>72</v>
      </c>
      <c r="AY219" s="260" t="s">
        <v>118</v>
      </c>
    </row>
    <row r="220" s="13" customFormat="1">
      <c r="A220" s="13"/>
      <c r="B220" s="224"/>
      <c r="C220" s="225"/>
      <c r="D220" s="226" t="s">
        <v>139</v>
      </c>
      <c r="E220" s="227" t="s">
        <v>19</v>
      </c>
      <c r="F220" s="228" t="s">
        <v>381</v>
      </c>
      <c r="G220" s="225"/>
      <c r="H220" s="229">
        <v>0.025000000000000001</v>
      </c>
      <c r="I220" s="230"/>
      <c r="J220" s="225"/>
      <c r="K220" s="225"/>
      <c r="L220" s="231"/>
      <c r="M220" s="232"/>
      <c r="N220" s="233"/>
      <c r="O220" s="233"/>
      <c r="P220" s="233"/>
      <c r="Q220" s="233"/>
      <c r="R220" s="233"/>
      <c r="S220" s="233"/>
      <c r="T220" s="234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35" t="s">
        <v>139</v>
      </c>
      <c r="AU220" s="235" t="s">
        <v>82</v>
      </c>
      <c r="AV220" s="13" t="s">
        <v>82</v>
      </c>
      <c r="AW220" s="13" t="s">
        <v>33</v>
      </c>
      <c r="AX220" s="13" t="s">
        <v>72</v>
      </c>
      <c r="AY220" s="235" t="s">
        <v>118</v>
      </c>
    </row>
    <row r="221" s="14" customFormat="1">
      <c r="A221" s="14"/>
      <c r="B221" s="236"/>
      <c r="C221" s="237"/>
      <c r="D221" s="226" t="s">
        <v>139</v>
      </c>
      <c r="E221" s="238" t="s">
        <v>19</v>
      </c>
      <c r="F221" s="239" t="s">
        <v>150</v>
      </c>
      <c r="G221" s="237"/>
      <c r="H221" s="240">
        <v>0.058000000000000003</v>
      </c>
      <c r="I221" s="241"/>
      <c r="J221" s="237"/>
      <c r="K221" s="237"/>
      <c r="L221" s="242"/>
      <c r="M221" s="243"/>
      <c r="N221" s="244"/>
      <c r="O221" s="244"/>
      <c r="P221" s="244"/>
      <c r="Q221" s="244"/>
      <c r="R221" s="244"/>
      <c r="S221" s="244"/>
      <c r="T221" s="245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46" t="s">
        <v>139</v>
      </c>
      <c r="AU221" s="246" t="s">
        <v>82</v>
      </c>
      <c r="AV221" s="14" t="s">
        <v>125</v>
      </c>
      <c r="AW221" s="14" t="s">
        <v>33</v>
      </c>
      <c r="AX221" s="14" t="s">
        <v>80</v>
      </c>
      <c r="AY221" s="246" t="s">
        <v>118</v>
      </c>
    </row>
    <row r="222" s="2" customFormat="1" ht="24.15" customHeight="1">
      <c r="A222" s="40"/>
      <c r="B222" s="41"/>
      <c r="C222" s="206" t="s">
        <v>382</v>
      </c>
      <c r="D222" s="206" t="s">
        <v>120</v>
      </c>
      <c r="E222" s="207" t="s">
        <v>383</v>
      </c>
      <c r="F222" s="208" t="s">
        <v>384</v>
      </c>
      <c r="G222" s="209" t="s">
        <v>175</v>
      </c>
      <c r="H222" s="210">
        <v>0.032000000000000001</v>
      </c>
      <c r="I222" s="211"/>
      <c r="J222" s="212">
        <f>ROUND(I222*H222,2)</f>
        <v>0</v>
      </c>
      <c r="K222" s="208" t="s">
        <v>124</v>
      </c>
      <c r="L222" s="46"/>
      <c r="M222" s="213" t="s">
        <v>19</v>
      </c>
      <c r="N222" s="214" t="s">
        <v>43</v>
      </c>
      <c r="O222" s="86"/>
      <c r="P222" s="215">
        <f>O222*H222</f>
        <v>0</v>
      </c>
      <c r="Q222" s="215">
        <v>1.0900000000000001</v>
      </c>
      <c r="R222" s="215">
        <f>Q222*H222</f>
        <v>0.034880000000000001</v>
      </c>
      <c r="S222" s="215">
        <v>0</v>
      </c>
      <c r="T222" s="216">
        <f>S222*H222</f>
        <v>0</v>
      </c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R222" s="217" t="s">
        <v>125</v>
      </c>
      <c r="AT222" s="217" t="s">
        <v>120</v>
      </c>
      <c r="AU222" s="217" t="s">
        <v>82</v>
      </c>
      <c r="AY222" s="19" t="s">
        <v>118</v>
      </c>
      <c r="BE222" s="218">
        <f>IF(N222="základní",J222,0)</f>
        <v>0</v>
      </c>
      <c r="BF222" s="218">
        <f>IF(N222="snížená",J222,0)</f>
        <v>0</v>
      </c>
      <c r="BG222" s="218">
        <f>IF(N222="zákl. přenesená",J222,0)</f>
        <v>0</v>
      </c>
      <c r="BH222" s="218">
        <f>IF(N222="sníž. přenesená",J222,0)</f>
        <v>0</v>
      </c>
      <c r="BI222" s="218">
        <f>IF(N222="nulová",J222,0)</f>
        <v>0</v>
      </c>
      <c r="BJ222" s="19" t="s">
        <v>80</v>
      </c>
      <c r="BK222" s="218">
        <f>ROUND(I222*H222,2)</f>
        <v>0</v>
      </c>
      <c r="BL222" s="19" t="s">
        <v>125</v>
      </c>
      <c r="BM222" s="217" t="s">
        <v>385</v>
      </c>
    </row>
    <row r="223" s="2" customFormat="1">
      <c r="A223" s="40"/>
      <c r="B223" s="41"/>
      <c r="C223" s="42"/>
      <c r="D223" s="219" t="s">
        <v>127</v>
      </c>
      <c r="E223" s="42"/>
      <c r="F223" s="220" t="s">
        <v>386</v>
      </c>
      <c r="G223" s="42"/>
      <c r="H223" s="42"/>
      <c r="I223" s="221"/>
      <c r="J223" s="42"/>
      <c r="K223" s="42"/>
      <c r="L223" s="46"/>
      <c r="M223" s="222"/>
      <c r="N223" s="223"/>
      <c r="O223" s="86"/>
      <c r="P223" s="86"/>
      <c r="Q223" s="86"/>
      <c r="R223" s="86"/>
      <c r="S223" s="86"/>
      <c r="T223" s="87"/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T223" s="19" t="s">
        <v>127</v>
      </c>
      <c r="AU223" s="19" t="s">
        <v>82</v>
      </c>
    </row>
    <row r="224" s="13" customFormat="1">
      <c r="A224" s="13"/>
      <c r="B224" s="224"/>
      <c r="C224" s="225"/>
      <c r="D224" s="226" t="s">
        <v>139</v>
      </c>
      <c r="E224" s="227" t="s">
        <v>19</v>
      </c>
      <c r="F224" s="228" t="s">
        <v>387</v>
      </c>
      <c r="G224" s="225"/>
      <c r="H224" s="229">
        <v>0.032000000000000001</v>
      </c>
      <c r="I224" s="230"/>
      <c r="J224" s="225"/>
      <c r="K224" s="225"/>
      <c r="L224" s="231"/>
      <c r="M224" s="232"/>
      <c r="N224" s="233"/>
      <c r="O224" s="233"/>
      <c r="P224" s="233"/>
      <c r="Q224" s="233"/>
      <c r="R224" s="233"/>
      <c r="S224" s="233"/>
      <c r="T224" s="234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35" t="s">
        <v>139</v>
      </c>
      <c r="AU224" s="235" t="s">
        <v>82</v>
      </c>
      <c r="AV224" s="13" t="s">
        <v>82</v>
      </c>
      <c r="AW224" s="13" t="s">
        <v>33</v>
      </c>
      <c r="AX224" s="13" t="s">
        <v>80</v>
      </c>
      <c r="AY224" s="235" t="s">
        <v>118</v>
      </c>
    </row>
    <row r="225" s="2" customFormat="1" ht="44.25" customHeight="1">
      <c r="A225" s="40"/>
      <c r="B225" s="41"/>
      <c r="C225" s="206" t="s">
        <v>388</v>
      </c>
      <c r="D225" s="206" t="s">
        <v>120</v>
      </c>
      <c r="E225" s="207" t="s">
        <v>389</v>
      </c>
      <c r="F225" s="208" t="s">
        <v>390</v>
      </c>
      <c r="G225" s="209" t="s">
        <v>123</v>
      </c>
      <c r="H225" s="210">
        <v>1.8180000000000001</v>
      </c>
      <c r="I225" s="211"/>
      <c r="J225" s="212">
        <f>ROUND(I225*H225,2)</f>
        <v>0</v>
      </c>
      <c r="K225" s="208" t="s">
        <v>124</v>
      </c>
      <c r="L225" s="46"/>
      <c r="M225" s="213" t="s">
        <v>19</v>
      </c>
      <c r="N225" s="214" t="s">
        <v>43</v>
      </c>
      <c r="O225" s="86"/>
      <c r="P225" s="215">
        <f>O225*H225</f>
        <v>0</v>
      </c>
      <c r="Q225" s="215">
        <v>0.11715</v>
      </c>
      <c r="R225" s="215">
        <f>Q225*H225</f>
        <v>0.21297870000000002</v>
      </c>
      <c r="S225" s="215">
        <v>0</v>
      </c>
      <c r="T225" s="216">
        <f>S225*H225</f>
        <v>0</v>
      </c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R225" s="217" t="s">
        <v>125</v>
      </c>
      <c r="AT225" s="217" t="s">
        <v>120</v>
      </c>
      <c r="AU225" s="217" t="s">
        <v>82</v>
      </c>
      <c r="AY225" s="19" t="s">
        <v>118</v>
      </c>
      <c r="BE225" s="218">
        <f>IF(N225="základní",J225,0)</f>
        <v>0</v>
      </c>
      <c r="BF225" s="218">
        <f>IF(N225="snížená",J225,0)</f>
        <v>0</v>
      </c>
      <c r="BG225" s="218">
        <f>IF(N225="zákl. přenesená",J225,0)</f>
        <v>0</v>
      </c>
      <c r="BH225" s="218">
        <f>IF(N225="sníž. přenesená",J225,0)</f>
        <v>0</v>
      </c>
      <c r="BI225" s="218">
        <f>IF(N225="nulová",J225,0)</f>
        <v>0</v>
      </c>
      <c r="BJ225" s="19" t="s">
        <v>80</v>
      </c>
      <c r="BK225" s="218">
        <f>ROUND(I225*H225,2)</f>
        <v>0</v>
      </c>
      <c r="BL225" s="19" t="s">
        <v>125</v>
      </c>
      <c r="BM225" s="217" t="s">
        <v>391</v>
      </c>
    </row>
    <row r="226" s="2" customFormat="1">
      <c r="A226" s="40"/>
      <c r="B226" s="41"/>
      <c r="C226" s="42"/>
      <c r="D226" s="219" t="s">
        <v>127</v>
      </c>
      <c r="E226" s="42"/>
      <c r="F226" s="220" t="s">
        <v>392</v>
      </c>
      <c r="G226" s="42"/>
      <c r="H226" s="42"/>
      <c r="I226" s="221"/>
      <c r="J226" s="42"/>
      <c r="K226" s="42"/>
      <c r="L226" s="46"/>
      <c r="M226" s="222"/>
      <c r="N226" s="223"/>
      <c r="O226" s="86"/>
      <c r="P226" s="86"/>
      <c r="Q226" s="86"/>
      <c r="R226" s="86"/>
      <c r="S226" s="86"/>
      <c r="T226" s="87"/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T226" s="19" t="s">
        <v>127</v>
      </c>
      <c r="AU226" s="19" t="s">
        <v>82</v>
      </c>
    </row>
    <row r="227" s="13" customFormat="1">
      <c r="A227" s="13"/>
      <c r="B227" s="224"/>
      <c r="C227" s="225"/>
      <c r="D227" s="226" t="s">
        <v>139</v>
      </c>
      <c r="E227" s="227" t="s">
        <v>19</v>
      </c>
      <c r="F227" s="228" t="s">
        <v>393</v>
      </c>
      <c r="G227" s="225"/>
      <c r="H227" s="229">
        <v>1.8180000000000001</v>
      </c>
      <c r="I227" s="230"/>
      <c r="J227" s="225"/>
      <c r="K227" s="225"/>
      <c r="L227" s="231"/>
      <c r="M227" s="232"/>
      <c r="N227" s="233"/>
      <c r="O227" s="233"/>
      <c r="P227" s="233"/>
      <c r="Q227" s="233"/>
      <c r="R227" s="233"/>
      <c r="S227" s="233"/>
      <c r="T227" s="234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35" t="s">
        <v>139</v>
      </c>
      <c r="AU227" s="235" t="s">
        <v>82</v>
      </c>
      <c r="AV227" s="13" t="s">
        <v>82</v>
      </c>
      <c r="AW227" s="13" t="s">
        <v>33</v>
      </c>
      <c r="AX227" s="13" t="s">
        <v>80</v>
      </c>
      <c r="AY227" s="235" t="s">
        <v>118</v>
      </c>
    </row>
    <row r="228" s="2" customFormat="1" ht="37.8" customHeight="1">
      <c r="A228" s="40"/>
      <c r="B228" s="41"/>
      <c r="C228" s="206" t="s">
        <v>394</v>
      </c>
      <c r="D228" s="206" t="s">
        <v>120</v>
      </c>
      <c r="E228" s="207" t="s">
        <v>395</v>
      </c>
      <c r="F228" s="208" t="s">
        <v>396</v>
      </c>
      <c r="G228" s="209" t="s">
        <v>123</v>
      </c>
      <c r="H228" s="210">
        <v>0.35999999999999999</v>
      </c>
      <c r="I228" s="211"/>
      <c r="J228" s="212">
        <f>ROUND(I228*H228,2)</f>
        <v>0</v>
      </c>
      <c r="K228" s="208" t="s">
        <v>124</v>
      </c>
      <c r="L228" s="46"/>
      <c r="M228" s="213" t="s">
        <v>19</v>
      </c>
      <c r="N228" s="214" t="s">
        <v>43</v>
      </c>
      <c r="O228" s="86"/>
      <c r="P228" s="215">
        <f>O228*H228</f>
        <v>0</v>
      </c>
      <c r="Q228" s="215">
        <v>0.17818000000000001</v>
      </c>
      <c r="R228" s="215">
        <f>Q228*H228</f>
        <v>0.064144800000000002</v>
      </c>
      <c r="S228" s="215">
        <v>0</v>
      </c>
      <c r="T228" s="216">
        <f>S228*H228</f>
        <v>0</v>
      </c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R228" s="217" t="s">
        <v>125</v>
      </c>
      <c r="AT228" s="217" t="s">
        <v>120</v>
      </c>
      <c r="AU228" s="217" t="s">
        <v>82</v>
      </c>
      <c r="AY228" s="19" t="s">
        <v>118</v>
      </c>
      <c r="BE228" s="218">
        <f>IF(N228="základní",J228,0)</f>
        <v>0</v>
      </c>
      <c r="BF228" s="218">
        <f>IF(N228="snížená",J228,0)</f>
        <v>0</v>
      </c>
      <c r="BG228" s="218">
        <f>IF(N228="zákl. přenesená",J228,0)</f>
        <v>0</v>
      </c>
      <c r="BH228" s="218">
        <f>IF(N228="sníž. přenesená",J228,0)</f>
        <v>0</v>
      </c>
      <c r="BI228" s="218">
        <f>IF(N228="nulová",J228,0)</f>
        <v>0</v>
      </c>
      <c r="BJ228" s="19" t="s">
        <v>80</v>
      </c>
      <c r="BK228" s="218">
        <f>ROUND(I228*H228,2)</f>
        <v>0</v>
      </c>
      <c r="BL228" s="19" t="s">
        <v>125</v>
      </c>
      <c r="BM228" s="217" t="s">
        <v>397</v>
      </c>
    </row>
    <row r="229" s="2" customFormat="1">
      <c r="A229" s="40"/>
      <c r="B229" s="41"/>
      <c r="C229" s="42"/>
      <c r="D229" s="219" t="s">
        <v>127</v>
      </c>
      <c r="E229" s="42"/>
      <c r="F229" s="220" t="s">
        <v>398</v>
      </c>
      <c r="G229" s="42"/>
      <c r="H229" s="42"/>
      <c r="I229" s="221"/>
      <c r="J229" s="42"/>
      <c r="K229" s="42"/>
      <c r="L229" s="46"/>
      <c r="M229" s="222"/>
      <c r="N229" s="223"/>
      <c r="O229" s="86"/>
      <c r="P229" s="86"/>
      <c r="Q229" s="86"/>
      <c r="R229" s="86"/>
      <c r="S229" s="86"/>
      <c r="T229" s="87"/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T229" s="19" t="s">
        <v>127</v>
      </c>
      <c r="AU229" s="19" t="s">
        <v>82</v>
      </c>
    </row>
    <row r="230" s="13" customFormat="1">
      <c r="A230" s="13"/>
      <c r="B230" s="224"/>
      <c r="C230" s="225"/>
      <c r="D230" s="226" t="s">
        <v>139</v>
      </c>
      <c r="E230" s="227" t="s">
        <v>19</v>
      </c>
      <c r="F230" s="228" t="s">
        <v>399</v>
      </c>
      <c r="G230" s="225"/>
      <c r="H230" s="229">
        <v>0.35999999999999999</v>
      </c>
      <c r="I230" s="230"/>
      <c r="J230" s="225"/>
      <c r="K230" s="225"/>
      <c r="L230" s="231"/>
      <c r="M230" s="232"/>
      <c r="N230" s="233"/>
      <c r="O230" s="233"/>
      <c r="P230" s="233"/>
      <c r="Q230" s="233"/>
      <c r="R230" s="233"/>
      <c r="S230" s="233"/>
      <c r="T230" s="234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35" t="s">
        <v>139</v>
      </c>
      <c r="AU230" s="235" t="s">
        <v>82</v>
      </c>
      <c r="AV230" s="13" t="s">
        <v>82</v>
      </c>
      <c r="AW230" s="13" t="s">
        <v>33</v>
      </c>
      <c r="AX230" s="13" t="s">
        <v>80</v>
      </c>
      <c r="AY230" s="235" t="s">
        <v>118</v>
      </c>
    </row>
    <row r="231" s="12" customFormat="1" ht="22.8" customHeight="1">
      <c r="A231" s="12"/>
      <c r="B231" s="190"/>
      <c r="C231" s="191"/>
      <c r="D231" s="192" t="s">
        <v>71</v>
      </c>
      <c r="E231" s="204" t="s">
        <v>125</v>
      </c>
      <c r="F231" s="204" t="s">
        <v>400</v>
      </c>
      <c r="G231" s="191"/>
      <c r="H231" s="191"/>
      <c r="I231" s="194"/>
      <c r="J231" s="205">
        <f>BK231</f>
        <v>0</v>
      </c>
      <c r="K231" s="191"/>
      <c r="L231" s="196"/>
      <c r="M231" s="197"/>
      <c r="N231" s="198"/>
      <c r="O231" s="198"/>
      <c r="P231" s="199">
        <f>SUM(P232:P271)</f>
        <v>0</v>
      </c>
      <c r="Q231" s="198"/>
      <c r="R231" s="199">
        <f>SUM(R232:R271)</f>
        <v>5.9200459799999994</v>
      </c>
      <c r="S231" s="198"/>
      <c r="T231" s="200">
        <f>SUM(T232:T271)</f>
        <v>0</v>
      </c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R231" s="201" t="s">
        <v>80</v>
      </c>
      <c r="AT231" s="202" t="s">
        <v>71</v>
      </c>
      <c r="AU231" s="202" t="s">
        <v>80</v>
      </c>
      <c r="AY231" s="201" t="s">
        <v>118</v>
      </c>
      <c r="BK231" s="203">
        <f>SUM(BK232:BK271)</f>
        <v>0</v>
      </c>
    </row>
    <row r="232" s="2" customFormat="1" ht="49.05" customHeight="1">
      <c r="A232" s="40"/>
      <c r="B232" s="41"/>
      <c r="C232" s="206" t="s">
        <v>401</v>
      </c>
      <c r="D232" s="206" t="s">
        <v>120</v>
      </c>
      <c r="E232" s="207" t="s">
        <v>402</v>
      </c>
      <c r="F232" s="208" t="s">
        <v>403</v>
      </c>
      <c r="G232" s="209" t="s">
        <v>145</v>
      </c>
      <c r="H232" s="210">
        <v>0.75</v>
      </c>
      <c r="I232" s="211"/>
      <c r="J232" s="212">
        <f>ROUND(I232*H232,2)</f>
        <v>0</v>
      </c>
      <c r="K232" s="208" t="s">
        <v>124</v>
      </c>
      <c r="L232" s="46"/>
      <c r="M232" s="213" t="s">
        <v>19</v>
      </c>
      <c r="N232" s="214" t="s">
        <v>43</v>
      </c>
      <c r="O232" s="86"/>
      <c r="P232" s="215">
        <f>O232*H232</f>
        <v>0</v>
      </c>
      <c r="Q232" s="215">
        <v>2.5020099999999998</v>
      </c>
      <c r="R232" s="215">
        <f>Q232*H232</f>
        <v>1.8765074999999998</v>
      </c>
      <c r="S232" s="215">
        <v>0</v>
      </c>
      <c r="T232" s="216">
        <f>S232*H232</f>
        <v>0</v>
      </c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R232" s="217" t="s">
        <v>125</v>
      </c>
      <c r="AT232" s="217" t="s">
        <v>120</v>
      </c>
      <c r="AU232" s="217" t="s">
        <v>82</v>
      </c>
      <c r="AY232" s="19" t="s">
        <v>118</v>
      </c>
      <c r="BE232" s="218">
        <f>IF(N232="základní",J232,0)</f>
        <v>0</v>
      </c>
      <c r="BF232" s="218">
        <f>IF(N232="snížená",J232,0)</f>
        <v>0</v>
      </c>
      <c r="BG232" s="218">
        <f>IF(N232="zákl. přenesená",J232,0)</f>
        <v>0</v>
      </c>
      <c r="BH232" s="218">
        <f>IF(N232="sníž. přenesená",J232,0)</f>
        <v>0</v>
      </c>
      <c r="BI232" s="218">
        <f>IF(N232="nulová",J232,0)</f>
        <v>0</v>
      </c>
      <c r="BJ232" s="19" t="s">
        <v>80</v>
      </c>
      <c r="BK232" s="218">
        <f>ROUND(I232*H232,2)</f>
        <v>0</v>
      </c>
      <c r="BL232" s="19" t="s">
        <v>125</v>
      </c>
      <c r="BM232" s="217" t="s">
        <v>404</v>
      </c>
    </row>
    <row r="233" s="2" customFormat="1">
      <c r="A233" s="40"/>
      <c r="B233" s="41"/>
      <c r="C233" s="42"/>
      <c r="D233" s="219" t="s">
        <v>127</v>
      </c>
      <c r="E233" s="42"/>
      <c r="F233" s="220" t="s">
        <v>405</v>
      </c>
      <c r="G233" s="42"/>
      <c r="H233" s="42"/>
      <c r="I233" s="221"/>
      <c r="J233" s="42"/>
      <c r="K233" s="42"/>
      <c r="L233" s="46"/>
      <c r="M233" s="222"/>
      <c r="N233" s="223"/>
      <c r="O233" s="86"/>
      <c r="P233" s="86"/>
      <c r="Q233" s="86"/>
      <c r="R233" s="86"/>
      <c r="S233" s="86"/>
      <c r="T233" s="87"/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T233" s="19" t="s">
        <v>127</v>
      </c>
      <c r="AU233" s="19" t="s">
        <v>82</v>
      </c>
    </row>
    <row r="234" s="13" customFormat="1">
      <c r="A234" s="13"/>
      <c r="B234" s="224"/>
      <c r="C234" s="225"/>
      <c r="D234" s="226" t="s">
        <v>139</v>
      </c>
      <c r="E234" s="227" t="s">
        <v>19</v>
      </c>
      <c r="F234" s="228" t="s">
        <v>406</v>
      </c>
      <c r="G234" s="225"/>
      <c r="H234" s="229">
        <v>0.75</v>
      </c>
      <c r="I234" s="230"/>
      <c r="J234" s="225"/>
      <c r="K234" s="225"/>
      <c r="L234" s="231"/>
      <c r="M234" s="232"/>
      <c r="N234" s="233"/>
      <c r="O234" s="233"/>
      <c r="P234" s="233"/>
      <c r="Q234" s="233"/>
      <c r="R234" s="233"/>
      <c r="S234" s="233"/>
      <c r="T234" s="234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35" t="s">
        <v>139</v>
      </c>
      <c r="AU234" s="235" t="s">
        <v>82</v>
      </c>
      <c r="AV234" s="13" t="s">
        <v>82</v>
      </c>
      <c r="AW234" s="13" t="s">
        <v>33</v>
      </c>
      <c r="AX234" s="13" t="s">
        <v>80</v>
      </c>
      <c r="AY234" s="235" t="s">
        <v>118</v>
      </c>
    </row>
    <row r="235" s="2" customFormat="1" ht="37.8" customHeight="1">
      <c r="A235" s="40"/>
      <c r="B235" s="41"/>
      <c r="C235" s="206" t="s">
        <v>407</v>
      </c>
      <c r="D235" s="206" t="s">
        <v>120</v>
      </c>
      <c r="E235" s="207" t="s">
        <v>408</v>
      </c>
      <c r="F235" s="208" t="s">
        <v>409</v>
      </c>
      <c r="G235" s="209" t="s">
        <v>123</v>
      </c>
      <c r="H235" s="210">
        <v>7.1529999999999996</v>
      </c>
      <c r="I235" s="211"/>
      <c r="J235" s="212">
        <f>ROUND(I235*H235,2)</f>
        <v>0</v>
      </c>
      <c r="K235" s="208" t="s">
        <v>124</v>
      </c>
      <c r="L235" s="46"/>
      <c r="M235" s="213" t="s">
        <v>19</v>
      </c>
      <c r="N235" s="214" t="s">
        <v>43</v>
      </c>
      <c r="O235" s="86"/>
      <c r="P235" s="215">
        <f>O235*H235</f>
        <v>0</v>
      </c>
      <c r="Q235" s="215">
        <v>0.0053299999999999997</v>
      </c>
      <c r="R235" s="215">
        <f>Q235*H235</f>
        <v>0.038125489999999998</v>
      </c>
      <c r="S235" s="215">
        <v>0</v>
      </c>
      <c r="T235" s="216">
        <f>S235*H235</f>
        <v>0</v>
      </c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R235" s="217" t="s">
        <v>125</v>
      </c>
      <c r="AT235" s="217" t="s">
        <v>120</v>
      </c>
      <c r="AU235" s="217" t="s">
        <v>82</v>
      </c>
      <c r="AY235" s="19" t="s">
        <v>118</v>
      </c>
      <c r="BE235" s="218">
        <f>IF(N235="základní",J235,0)</f>
        <v>0</v>
      </c>
      <c r="BF235" s="218">
        <f>IF(N235="snížená",J235,0)</f>
        <v>0</v>
      </c>
      <c r="BG235" s="218">
        <f>IF(N235="zákl. přenesená",J235,0)</f>
        <v>0</v>
      </c>
      <c r="BH235" s="218">
        <f>IF(N235="sníž. přenesená",J235,0)</f>
        <v>0</v>
      </c>
      <c r="BI235" s="218">
        <f>IF(N235="nulová",J235,0)</f>
        <v>0</v>
      </c>
      <c r="BJ235" s="19" t="s">
        <v>80</v>
      </c>
      <c r="BK235" s="218">
        <f>ROUND(I235*H235,2)</f>
        <v>0</v>
      </c>
      <c r="BL235" s="19" t="s">
        <v>125</v>
      </c>
      <c r="BM235" s="217" t="s">
        <v>410</v>
      </c>
    </row>
    <row r="236" s="2" customFormat="1">
      <c r="A236" s="40"/>
      <c r="B236" s="41"/>
      <c r="C236" s="42"/>
      <c r="D236" s="219" t="s">
        <v>127</v>
      </c>
      <c r="E236" s="42"/>
      <c r="F236" s="220" t="s">
        <v>411</v>
      </c>
      <c r="G236" s="42"/>
      <c r="H236" s="42"/>
      <c r="I236" s="221"/>
      <c r="J236" s="42"/>
      <c r="K236" s="42"/>
      <c r="L236" s="46"/>
      <c r="M236" s="222"/>
      <c r="N236" s="223"/>
      <c r="O236" s="86"/>
      <c r="P236" s="86"/>
      <c r="Q236" s="86"/>
      <c r="R236" s="86"/>
      <c r="S236" s="86"/>
      <c r="T236" s="87"/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T236" s="19" t="s">
        <v>127</v>
      </c>
      <c r="AU236" s="19" t="s">
        <v>82</v>
      </c>
    </row>
    <row r="237" s="13" customFormat="1">
      <c r="A237" s="13"/>
      <c r="B237" s="224"/>
      <c r="C237" s="225"/>
      <c r="D237" s="226" t="s">
        <v>139</v>
      </c>
      <c r="E237" s="227" t="s">
        <v>19</v>
      </c>
      <c r="F237" s="228" t="s">
        <v>412</v>
      </c>
      <c r="G237" s="225"/>
      <c r="H237" s="229">
        <v>6.2460000000000004</v>
      </c>
      <c r="I237" s="230"/>
      <c r="J237" s="225"/>
      <c r="K237" s="225"/>
      <c r="L237" s="231"/>
      <c r="M237" s="232"/>
      <c r="N237" s="233"/>
      <c r="O237" s="233"/>
      <c r="P237" s="233"/>
      <c r="Q237" s="233"/>
      <c r="R237" s="233"/>
      <c r="S237" s="233"/>
      <c r="T237" s="234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35" t="s">
        <v>139</v>
      </c>
      <c r="AU237" s="235" t="s">
        <v>82</v>
      </c>
      <c r="AV237" s="13" t="s">
        <v>82</v>
      </c>
      <c r="AW237" s="13" t="s">
        <v>33</v>
      </c>
      <c r="AX237" s="13" t="s">
        <v>72</v>
      </c>
      <c r="AY237" s="235" t="s">
        <v>118</v>
      </c>
    </row>
    <row r="238" s="13" customFormat="1">
      <c r="A238" s="13"/>
      <c r="B238" s="224"/>
      <c r="C238" s="225"/>
      <c r="D238" s="226" t="s">
        <v>139</v>
      </c>
      <c r="E238" s="227" t="s">
        <v>19</v>
      </c>
      <c r="F238" s="228" t="s">
        <v>413</v>
      </c>
      <c r="G238" s="225"/>
      <c r="H238" s="229">
        <v>0.90700000000000003</v>
      </c>
      <c r="I238" s="230"/>
      <c r="J238" s="225"/>
      <c r="K238" s="225"/>
      <c r="L238" s="231"/>
      <c r="M238" s="232"/>
      <c r="N238" s="233"/>
      <c r="O238" s="233"/>
      <c r="P238" s="233"/>
      <c r="Q238" s="233"/>
      <c r="R238" s="233"/>
      <c r="S238" s="233"/>
      <c r="T238" s="234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35" t="s">
        <v>139</v>
      </c>
      <c r="AU238" s="235" t="s">
        <v>82</v>
      </c>
      <c r="AV238" s="13" t="s">
        <v>82</v>
      </c>
      <c r="AW238" s="13" t="s">
        <v>33</v>
      </c>
      <c r="AX238" s="13" t="s">
        <v>72</v>
      </c>
      <c r="AY238" s="235" t="s">
        <v>118</v>
      </c>
    </row>
    <row r="239" s="14" customFormat="1">
      <c r="A239" s="14"/>
      <c r="B239" s="236"/>
      <c r="C239" s="237"/>
      <c r="D239" s="226" t="s">
        <v>139</v>
      </c>
      <c r="E239" s="238" t="s">
        <v>19</v>
      </c>
      <c r="F239" s="239" t="s">
        <v>150</v>
      </c>
      <c r="G239" s="237"/>
      <c r="H239" s="240">
        <v>7.1530000000000005</v>
      </c>
      <c r="I239" s="241"/>
      <c r="J239" s="237"/>
      <c r="K239" s="237"/>
      <c r="L239" s="242"/>
      <c r="M239" s="243"/>
      <c r="N239" s="244"/>
      <c r="O239" s="244"/>
      <c r="P239" s="244"/>
      <c r="Q239" s="244"/>
      <c r="R239" s="244"/>
      <c r="S239" s="244"/>
      <c r="T239" s="245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46" t="s">
        <v>139</v>
      </c>
      <c r="AU239" s="246" t="s">
        <v>82</v>
      </c>
      <c r="AV239" s="14" t="s">
        <v>125</v>
      </c>
      <c r="AW239" s="14" t="s">
        <v>33</v>
      </c>
      <c r="AX239" s="14" t="s">
        <v>80</v>
      </c>
      <c r="AY239" s="246" t="s">
        <v>118</v>
      </c>
    </row>
    <row r="240" s="2" customFormat="1" ht="37.8" customHeight="1">
      <c r="A240" s="40"/>
      <c r="B240" s="41"/>
      <c r="C240" s="206" t="s">
        <v>414</v>
      </c>
      <c r="D240" s="206" t="s">
        <v>120</v>
      </c>
      <c r="E240" s="207" t="s">
        <v>415</v>
      </c>
      <c r="F240" s="208" t="s">
        <v>416</v>
      </c>
      <c r="G240" s="209" t="s">
        <v>123</v>
      </c>
      <c r="H240" s="210">
        <v>7.1529999999999996</v>
      </c>
      <c r="I240" s="211"/>
      <c r="J240" s="212">
        <f>ROUND(I240*H240,2)</f>
        <v>0</v>
      </c>
      <c r="K240" s="208" t="s">
        <v>124</v>
      </c>
      <c r="L240" s="46"/>
      <c r="M240" s="213" t="s">
        <v>19</v>
      </c>
      <c r="N240" s="214" t="s">
        <v>43</v>
      </c>
      <c r="O240" s="86"/>
      <c r="P240" s="215">
        <f>O240*H240</f>
        <v>0</v>
      </c>
      <c r="Q240" s="215">
        <v>0</v>
      </c>
      <c r="R240" s="215">
        <f>Q240*H240</f>
        <v>0</v>
      </c>
      <c r="S240" s="215">
        <v>0</v>
      </c>
      <c r="T240" s="216">
        <f>S240*H240</f>
        <v>0</v>
      </c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R240" s="217" t="s">
        <v>125</v>
      </c>
      <c r="AT240" s="217" t="s">
        <v>120</v>
      </c>
      <c r="AU240" s="217" t="s">
        <v>82</v>
      </c>
      <c r="AY240" s="19" t="s">
        <v>118</v>
      </c>
      <c r="BE240" s="218">
        <f>IF(N240="základní",J240,0)</f>
        <v>0</v>
      </c>
      <c r="BF240" s="218">
        <f>IF(N240="snížená",J240,0)</f>
        <v>0</v>
      </c>
      <c r="BG240" s="218">
        <f>IF(N240="zákl. přenesená",J240,0)</f>
        <v>0</v>
      </c>
      <c r="BH240" s="218">
        <f>IF(N240="sníž. přenesená",J240,0)</f>
        <v>0</v>
      </c>
      <c r="BI240" s="218">
        <f>IF(N240="nulová",J240,0)</f>
        <v>0</v>
      </c>
      <c r="BJ240" s="19" t="s">
        <v>80</v>
      </c>
      <c r="BK240" s="218">
        <f>ROUND(I240*H240,2)</f>
        <v>0</v>
      </c>
      <c r="BL240" s="19" t="s">
        <v>125</v>
      </c>
      <c r="BM240" s="217" t="s">
        <v>417</v>
      </c>
    </row>
    <row r="241" s="2" customFormat="1">
      <c r="A241" s="40"/>
      <c r="B241" s="41"/>
      <c r="C241" s="42"/>
      <c r="D241" s="219" t="s">
        <v>127</v>
      </c>
      <c r="E241" s="42"/>
      <c r="F241" s="220" t="s">
        <v>418</v>
      </c>
      <c r="G241" s="42"/>
      <c r="H241" s="42"/>
      <c r="I241" s="221"/>
      <c r="J241" s="42"/>
      <c r="K241" s="42"/>
      <c r="L241" s="46"/>
      <c r="M241" s="222"/>
      <c r="N241" s="223"/>
      <c r="O241" s="86"/>
      <c r="P241" s="86"/>
      <c r="Q241" s="86"/>
      <c r="R241" s="86"/>
      <c r="S241" s="86"/>
      <c r="T241" s="87"/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T241" s="19" t="s">
        <v>127</v>
      </c>
      <c r="AU241" s="19" t="s">
        <v>82</v>
      </c>
    </row>
    <row r="242" s="2" customFormat="1" ht="37.8" customHeight="1">
      <c r="A242" s="40"/>
      <c r="B242" s="41"/>
      <c r="C242" s="206" t="s">
        <v>419</v>
      </c>
      <c r="D242" s="206" t="s">
        <v>120</v>
      </c>
      <c r="E242" s="207" t="s">
        <v>420</v>
      </c>
      <c r="F242" s="208" t="s">
        <v>421</v>
      </c>
      <c r="G242" s="209" t="s">
        <v>123</v>
      </c>
      <c r="H242" s="210">
        <v>12.493</v>
      </c>
      <c r="I242" s="211"/>
      <c r="J242" s="212">
        <f>ROUND(I242*H242,2)</f>
        <v>0</v>
      </c>
      <c r="K242" s="208" t="s">
        <v>124</v>
      </c>
      <c r="L242" s="46"/>
      <c r="M242" s="213" t="s">
        <v>19</v>
      </c>
      <c r="N242" s="214" t="s">
        <v>43</v>
      </c>
      <c r="O242" s="86"/>
      <c r="P242" s="215">
        <f>O242*H242</f>
        <v>0</v>
      </c>
      <c r="Q242" s="215">
        <v>0.00080999999999999996</v>
      </c>
      <c r="R242" s="215">
        <f>Q242*H242</f>
        <v>0.010119329999999999</v>
      </c>
      <c r="S242" s="215">
        <v>0</v>
      </c>
      <c r="T242" s="216">
        <f>S242*H242</f>
        <v>0</v>
      </c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R242" s="217" t="s">
        <v>125</v>
      </c>
      <c r="AT242" s="217" t="s">
        <v>120</v>
      </c>
      <c r="AU242" s="217" t="s">
        <v>82</v>
      </c>
      <c r="AY242" s="19" t="s">
        <v>118</v>
      </c>
      <c r="BE242" s="218">
        <f>IF(N242="základní",J242,0)</f>
        <v>0</v>
      </c>
      <c r="BF242" s="218">
        <f>IF(N242="snížená",J242,0)</f>
        <v>0</v>
      </c>
      <c r="BG242" s="218">
        <f>IF(N242="zákl. přenesená",J242,0)</f>
        <v>0</v>
      </c>
      <c r="BH242" s="218">
        <f>IF(N242="sníž. přenesená",J242,0)</f>
        <v>0</v>
      </c>
      <c r="BI242" s="218">
        <f>IF(N242="nulová",J242,0)</f>
        <v>0</v>
      </c>
      <c r="BJ242" s="19" t="s">
        <v>80</v>
      </c>
      <c r="BK242" s="218">
        <f>ROUND(I242*H242,2)</f>
        <v>0</v>
      </c>
      <c r="BL242" s="19" t="s">
        <v>125</v>
      </c>
      <c r="BM242" s="217" t="s">
        <v>422</v>
      </c>
    </row>
    <row r="243" s="2" customFormat="1">
      <c r="A243" s="40"/>
      <c r="B243" s="41"/>
      <c r="C243" s="42"/>
      <c r="D243" s="219" t="s">
        <v>127</v>
      </c>
      <c r="E243" s="42"/>
      <c r="F243" s="220" t="s">
        <v>423</v>
      </c>
      <c r="G243" s="42"/>
      <c r="H243" s="42"/>
      <c r="I243" s="221"/>
      <c r="J243" s="42"/>
      <c r="K243" s="42"/>
      <c r="L243" s="46"/>
      <c r="M243" s="222"/>
      <c r="N243" s="223"/>
      <c r="O243" s="86"/>
      <c r="P243" s="86"/>
      <c r="Q243" s="86"/>
      <c r="R243" s="86"/>
      <c r="S243" s="86"/>
      <c r="T243" s="87"/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T243" s="19" t="s">
        <v>127</v>
      </c>
      <c r="AU243" s="19" t="s">
        <v>82</v>
      </c>
    </row>
    <row r="244" s="13" customFormat="1">
      <c r="A244" s="13"/>
      <c r="B244" s="224"/>
      <c r="C244" s="225"/>
      <c r="D244" s="226" t="s">
        <v>139</v>
      </c>
      <c r="E244" s="227" t="s">
        <v>19</v>
      </c>
      <c r="F244" s="228" t="s">
        <v>424</v>
      </c>
      <c r="G244" s="225"/>
      <c r="H244" s="229">
        <v>12.493</v>
      </c>
      <c r="I244" s="230"/>
      <c r="J244" s="225"/>
      <c r="K244" s="225"/>
      <c r="L244" s="231"/>
      <c r="M244" s="232"/>
      <c r="N244" s="233"/>
      <c r="O244" s="233"/>
      <c r="P244" s="233"/>
      <c r="Q244" s="233"/>
      <c r="R244" s="233"/>
      <c r="S244" s="233"/>
      <c r="T244" s="234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35" t="s">
        <v>139</v>
      </c>
      <c r="AU244" s="235" t="s">
        <v>82</v>
      </c>
      <c r="AV244" s="13" t="s">
        <v>82</v>
      </c>
      <c r="AW244" s="13" t="s">
        <v>33</v>
      </c>
      <c r="AX244" s="13" t="s">
        <v>80</v>
      </c>
      <c r="AY244" s="235" t="s">
        <v>118</v>
      </c>
    </row>
    <row r="245" s="2" customFormat="1" ht="37.8" customHeight="1">
      <c r="A245" s="40"/>
      <c r="B245" s="41"/>
      <c r="C245" s="206" t="s">
        <v>425</v>
      </c>
      <c r="D245" s="206" t="s">
        <v>120</v>
      </c>
      <c r="E245" s="207" t="s">
        <v>426</v>
      </c>
      <c r="F245" s="208" t="s">
        <v>427</v>
      </c>
      <c r="G245" s="209" t="s">
        <v>123</v>
      </c>
      <c r="H245" s="210">
        <v>12.493</v>
      </c>
      <c r="I245" s="211"/>
      <c r="J245" s="212">
        <f>ROUND(I245*H245,2)</f>
        <v>0</v>
      </c>
      <c r="K245" s="208" t="s">
        <v>124</v>
      </c>
      <c r="L245" s="46"/>
      <c r="M245" s="213" t="s">
        <v>19</v>
      </c>
      <c r="N245" s="214" t="s">
        <v>43</v>
      </c>
      <c r="O245" s="86"/>
      <c r="P245" s="215">
        <f>O245*H245</f>
        <v>0</v>
      </c>
      <c r="Q245" s="215">
        <v>0</v>
      </c>
      <c r="R245" s="215">
        <f>Q245*H245</f>
        <v>0</v>
      </c>
      <c r="S245" s="215">
        <v>0</v>
      </c>
      <c r="T245" s="216">
        <f>S245*H245</f>
        <v>0</v>
      </c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R245" s="217" t="s">
        <v>125</v>
      </c>
      <c r="AT245" s="217" t="s">
        <v>120</v>
      </c>
      <c r="AU245" s="217" t="s">
        <v>82</v>
      </c>
      <c r="AY245" s="19" t="s">
        <v>118</v>
      </c>
      <c r="BE245" s="218">
        <f>IF(N245="základní",J245,0)</f>
        <v>0</v>
      </c>
      <c r="BF245" s="218">
        <f>IF(N245="snížená",J245,0)</f>
        <v>0</v>
      </c>
      <c r="BG245" s="218">
        <f>IF(N245="zákl. přenesená",J245,0)</f>
        <v>0</v>
      </c>
      <c r="BH245" s="218">
        <f>IF(N245="sníž. přenesená",J245,0)</f>
        <v>0</v>
      </c>
      <c r="BI245" s="218">
        <f>IF(N245="nulová",J245,0)</f>
        <v>0</v>
      </c>
      <c r="BJ245" s="19" t="s">
        <v>80</v>
      </c>
      <c r="BK245" s="218">
        <f>ROUND(I245*H245,2)</f>
        <v>0</v>
      </c>
      <c r="BL245" s="19" t="s">
        <v>125</v>
      </c>
      <c r="BM245" s="217" t="s">
        <v>428</v>
      </c>
    </row>
    <row r="246" s="2" customFormat="1">
      <c r="A246" s="40"/>
      <c r="B246" s="41"/>
      <c r="C246" s="42"/>
      <c r="D246" s="219" t="s">
        <v>127</v>
      </c>
      <c r="E246" s="42"/>
      <c r="F246" s="220" t="s">
        <v>429</v>
      </c>
      <c r="G246" s="42"/>
      <c r="H246" s="42"/>
      <c r="I246" s="221"/>
      <c r="J246" s="42"/>
      <c r="K246" s="42"/>
      <c r="L246" s="46"/>
      <c r="M246" s="222"/>
      <c r="N246" s="223"/>
      <c r="O246" s="86"/>
      <c r="P246" s="86"/>
      <c r="Q246" s="86"/>
      <c r="R246" s="86"/>
      <c r="S246" s="86"/>
      <c r="T246" s="87"/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T246" s="19" t="s">
        <v>127</v>
      </c>
      <c r="AU246" s="19" t="s">
        <v>82</v>
      </c>
    </row>
    <row r="247" s="2" customFormat="1" ht="78" customHeight="1">
      <c r="A247" s="40"/>
      <c r="B247" s="41"/>
      <c r="C247" s="206" t="s">
        <v>430</v>
      </c>
      <c r="D247" s="206" t="s">
        <v>120</v>
      </c>
      <c r="E247" s="207" t="s">
        <v>431</v>
      </c>
      <c r="F247" s="208" t="s">
        <v>432</v>
      </c>
      <c r="G247" s="209" t="s">
        <v>175</v>
      </c>
      <c r="H247" s="210">
        <v>0.089999999999999997</v>
      </c>
      <c r="I247" s="211"/>
      <c r="J247" s="212">
        <f>ROUND(I247*H247,2)</f>
        <v>0</v>
      </c>
      <c r="K247" s="208" t="s">
        <v>124</v>
      </c>
      <c r="L247" s="46"/>
      <c r="M247" s="213" t="s">
        <v>19</v>
      </c>
      <c r="N247" s="214" t="s">
        <v>43</v>
      </c>
      <c r="O247" s="86"/>
      <c r="P247" s="215">
        <f>O247*H247</f>
        <v>0</v>
      </c>
      <c r="Q247" s="215">
        <v>1.05555</v>
      </c>
      <c r="R247" s="215">
        <f>Q247*H247</f>
        <v>0.094999500000000001</v>
      </c>
      <c r="S247" s="215">
        <v>0</v>
      </c>
      <c r="T247" s="216">
        <f>S247*H247</f>
        <v>0</v>
      </c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R247" s="217" t="s">
        <v>125</v>
      </c>
      <c r="AT247" s="217" t="s">
        <v>120</v>
      </c>
      <c r="AU247" s="217" t="s">
        <v>82</v>
      </c>
      <c r="AY247" s="19" t="s">
        <v>118</v>
      </c>
      <c r="BE247" s="218">
        <f>IF(N247="základní",J247,0)</f>
        <v>0</v>
      </c>
      <c r="BF247" s="218">
        <f>IF(N247="snížená",J247,0)</f>
        <v>0</v>
      </c>
      <c r="BG247" s="218">
        <f>IF(N247="zákl. přenesená",J247,0)</f>
        <v>0</v>
      </c>
      <c r="BH247" s="218">
        <f>IF(N247="sníž. přenesená",J247,0)</f>
        <v>0</v>
      </c>
      <c r="BI247" s="218">
        <f>IF(N247="nulová",J247,0)</f>
        <v>0</v>
      </c>
      <c r="BJ247" s="19" t="s">
        <v>80</v>
      </c>
      <c r="BK247" s="218">
        <f>ROUND(I247*H247,2)</f>
        <v>0</v>
      </c>
      <c r="BL247" s="19" t="s">
        <v>125</v>
      </c>
      <c r="BM247" s="217" t="s">
        <v>433</v>
      </c>
    </row>
    <row r="248" s="2" customFormat="1">
      <c r="A248" s="40"/>
      <c r="B248" s="41"/>
      <c r="C248" s="42"/>
      <c r="D248" s="219" t="s">
        <v>127</v>
      </c>
      <c r="E248" s="42"/>
      <c r="F248" s="220" t="s">
        <v>434</v>
      </c>
      <c r="G248" s="42"/>
      <c r="H248" s="42"/>
      <c r="I248" s="221"/>
      <c r="J248" s="42"/>
      <c r="K248" s="42"/>
      <c r="L248" s="46"/>
      <c r="M248" s="222"/>
      <c r="N248" s="223"/>
      <c r="O248" s="86"/>
      <c r="P248" s="86"/>
      <c r="Q248" s="86"/>
      <c r="R248" s="86"/>
      <c r="S248" s="86"/>
      <c r="T248" s="87"/>
      <c r="U248" s="40"/>
      <c r="V248" s="40"/>
      <c r="W248" s="40"/>
      <c r="X248" s="40"/>
      <c r="Y248" s="40"/>
      <c r="Z248" s="40"/>
      <c r="AA248" s="40"/>
      <c r="AB248" s="40"/>
      <c r="AC248" s="40"/>
      <c r="AD248" s="40"/>
      <c r="AE248" s="40"/>
      <c r="AT248" s="19" t="s">
        <v>127</v>
      </c>
      <c r="AU248" s="19" t="s">
        <v>82</v>
      </c>
    </row>
    <row r="249" s="13" customFormat="1">
      <c r="A249" s="13"/>
      <c r="B249" s="224"/>
      <c r="C249" s="225"/>
      <c r="D249" s="226" t="s">
        <v>139</v>
      </c>
      <c r="E249" s="227" t="s">
        <v>19</v>
      </c>
      <c r="F249" s="228" t="s">
        <v>435</v>
      </c>
      <c r="G249" s="225"/>
      <c r="H249" s="229">
        <v>0.074999999999999997</v>
      </c>
      <c r="I249" s="230"/>
      <c r="J249" s="225"/>
      <c r="K249" s="225"/>
      <c r="L249" s="231"/>
      <c r="M249" s="232"/>
      <c r="N249" s="233"/>
      <c r="O249" s="233"/>
      <c r="P249" s="233"/>
      <c r="Q249" s="233"/>
      <c r="R249" s="233"/>
      <c r="S249" s="233"/>
      <c r="T249" s="234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35" t="s">
        <v>139</v>
      </c>
      <c r="AU249" s="235" t="s">
        <v>82</v>
      </c>
      <c r="AV249" s="13" t="s">
        <v>82</v>
      </c>
      <c r="AW249" s="13" t="s">
        <v>33</v>
      </c>
      <c r="AX249" s="13" t="s">
        <v>80</v>
      </c>
      <c r="AY249" s="235" t="s">
        <v>118</v>
      </c>
    </row>
    <row r="250" s="13" customFormat="1">
      <c r="A250" s="13"/>
      <c r="B250" s="224"/>
      <c r="C250" s="225"/>
      <c r="D250" s="226" t="s">
        <v>139</v>
      </c>
      <c r="E250" s="225"/>
      <c r="F250" s="228" t="s">
        <v>436</v>
      </c>
      <c r="G250" s="225"/>
      <c r="H250" s="229">
        <v>0.089999999999999997</v>
      </c>
      <c r="I250" s="230"/>
      <c r="J250" s="225"/>
      <c r="K250" s="225"/>
      <c r="L250" s="231"/>
      <c r="M250" s="232"/>
      <c r="N250" s="233"/>
      <c r="O250" s="233"/>
      <c r="P250" s="233"/>
      <c r="Q250" s="233"/>
      <c r="R250" s="233"/>
      <c r="S250" s="233"/>
      <c r="T250" s="234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35" t="s">
        <v>139</v>
      </c>
      <c r="AU250" s="235" t="s">
        <v>82</v>
      </c>
      <c r="AV250" s="13" t="s">
        <v>82</v>
      </c>
      <c r="AW250" s="13" t="s">
        <v>4</v>
      </c>
      <c r="AX250" s="13" t="s">
        <v>80</v>
      </c>
      <c r="AY250" s="235" t="s">
        <v>118</v>
      </c>
    </row>
    <row r="251" s="2" customFormat="1" ht="24.15" customHeight="1">
      <c r="A251" s="40"/>
      <c r="B251" s="41"/>
      <c r="C251" s="206" t="s">
        <v>437</v>
      </c>
      <c r="D251" s="206" t="s">
        <v>120</v>
      </c>
      <c r="E251" s="207" t="s">
        <v>438</v>
      </c>
      <c r="F251" s="208" t="s">
        <v>439</v>
      </c>
      <c r="G251" s="209" t="s">
        <v>145</v>
      </c>
      <c r="H251" s="210">
        <v>1.4059999999999999</v>
      </c>
      <c r="I251" s="211"/>
      <c r="J251" s="212">
        <f>ROUND(I251*H251,2)</f>
        <v>0</v>
      </c>
      <c r="K251" s="208" t="s">
        <v>124</v>
      </c>
      <c r="L251" s="46"/>
      <c r="M251" s="213" t="s">
        <v>19</v>
      </c>
      <c r="N251" s="214" t="s">
        <v>43</v>
      </c>
      <c r="O251" s="86"/>
      <c r="P251" s="215">
        <f>O251*H251</f>
        <v>0</v>
      </c>
      <c r="Q251" s="215">
        <v>2.5019800000000001</v>
      </c>
      <c r="R251" s="215">
        <f>Q251*H251</f>
        <v>3.5177838800000001</v>
      </c>
      <c r="S251" s="215">
        <v>0</v>
      </c>
      <c r="T251" s="216">
        <f>S251*H251</f>
        <v>0</v>
      </c>
      <c r="U251" s="40"/>
      <c r="V251" s="40"/>
      <c r="W251" s="40"/>
      <c r="X251" s="40"/>
      <c r="Y251" s="40"/>
      <c r="Z251" s="40"/>
      <c r="AA251" s="40"/>
      <c r="AB251" s="40"/>
      <c r="AC251" s="40"/>
      <c r="AD251" s="40"/>
      <c r="AE251" s="40"/>
      <c r="AR251" s="217" t="s">
        <v>125</v>
      </c>
      <c r="AT251" s="217" t="s">
        <v>120</v>
      </c>
      <c r="AU251" s="217" t="s">
        <v>82</v>
      </c>
      <c r="AY251" s="19" t="s">
        <v>118</v>
      </c>
      <c r="BE251" s="218">
        <f>IF(N251="základní",J251,0)</f>
        <v>0</v>
      </c>
      <c r="BF251" s="218">
        <f>IF(N251="snížená",J251,0)</f>
        <v>0</v>
      </c>
      <c r="BG251" s="218">
        <f>IF(N251="zákl. přenesená",J251,0)</f>
        <v>0</v>
      </c>
      <c r="BH251" s="218">
        <f>IF(N251="sníž. přenesená",J251,0)</f>
        <v>0</v>
      </c>
      <c r="BI251" s="218">
        <f>IF(N251="nulová",J251,0)</f>
        <v>0</v>
      </c>
      <c r="BJ251" s="19" t="s">
        <v>80</v>
      </c>
      <c r="BK251" s="218">
        <f>ROUND(I251*H251,2)</f>
        <v>0</v>
      </c>
      <c r="BL251" s="19" t="s">
        <v>125</v>
      </c>
      <c r="BM251" s="217" t="s">
        <v>440</v>
      </c>
    </row>
    <row r="252" s="2" customFormat="1">
      <c r="A252" s="40"/>
      <c r="B252" s="41"/>
      <c r="C252" s="42"/>
      <c r="D252" s="219" t="s">
        <v>127</v>
      </c>
      <c r="E252" s="42"/>
      <c r="F252" s="220" t="s">
        <v>441</v>
      </c>
      <c r="G252" s="42"/>
      <c r="H252" s="42"/>
      <c r="I252" s="221"/>
      <c r="J252" s="42"/>
      <c r="K252" s="42"/>
      <c r="L252" s="46"/>
      <c r="M252" s="222"/>
      <c r="N252" s="223"/>
      <c r="O252" s="86"/>
      <c r="P252" s="86"/>
      <c r="Q252" s="86"/>
      <c r="R252" s="86"/>
      <c r="S252" s="86"/>
      <c r="T252" s="87"/>
      <c r="U252" s="40"/>
      <c r="V252" s="40"/>
      <c r="W252" s="40"/>
      <c r="X252" s="40"/>
      <c r="Y252" s="40"/>
      <c r="Z252" s="40"/>
      <c r="AA252" s="40"/>
      <c r="AB252" s="40"/>
      <c r="AC252" s="40"/>
      <c r="AD252" s="40"/>
      <c r="AE252" s="40"/>
      <c r="AT252" s="19" t="s">
        <v>127</v>
      </c>
      <c r="AU252" s="19" t="s">
        <v>82</v>
      </c>
    </row>
    <row r="253" s="13" customFormat="1">
      <c r="A253" s="13"/>
      <c r="B253" s="224"/>
      <c r="C253" s="225"/>
      <c r="D253" s="226" t="s">
        <v>139</v>
      </c>
      <c r="E253" s="227" t="s">
        <v>19</v>
      </c>
      <c r="F253" s="228" t="s">
        <v>442</v>
      </c>
      <c r="G253" s="225"/>
      <c r="H253" s="229">
        <v>1.125</v>
      </c>
      <c r="I253" s="230"/>
      <c r="J253" s="225"/>
      <c r="K253" s="225"/>
      <c r="L253" s="231"/>
      <c r="M253" s="232"/>
      <c r="N253" s="233"/>
      <c r="O253" s="233"/>
      <c r="P253" s="233"/>
      <c r="Q253" s="233"/>
      <c r="R253" s="233"/>
      <c r="S253" s="233"/>
      <c r="T253" s="234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35" t="s">
        <v>139</v>
      </c>
      <c r="AU253" s="235" t="s">
        <v>82</v>
      </c>
      <c r="AV253" s="13" t="s">
        <v>82</v>
      </c>
      <c r="AW253" s="13" t="s">
        <v>33</v>
      </c>
      <c r="AX253" s="13" t="s">
        <v>72</v>
      </c>
      <c r="AY253" s="235" t="s">
        <v>118</v>
      </c>
    </row>
    <row r="254" s="13" customFormat="1">
      <c r="A254" s="13"/>
      <c r="B254" s="224"/>
      <c r="C254" s="225"/>
      <c r="D254" s="226" t="s">
        <v>139</v>
      </c>
      <c r="E254" s="227" t="s">
        <v>19</v>
      </c>
      <c r="F254" s="228" t="s">
        <v>443</v>
      </c>
      <c r="G254" s="225"/>
      <c r="H254" s="229">
        <v>0.28100000000000003</v>
      </c>
      <c r="I254" s="230"/>
      <c r="J254" s="225"/>
      <c r="K254" s="225"/>
      <c r="L254" s="231"/>
      <c r="M254" s="232"/>
      <c r="N254" s="233"/>
      <c r="O254" s="233"/>
      <c r="P254" s="233"/>
      <c r="Q254" s="233"/>
      <c r="R254" s="233"/>
      <c r="S254" s="233"/>
      <c r="T254" s="234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35" t="s">
        <v>139</v>
      </c>
      <c r="AU254" s="235" t="s">
        <v>82</v>
      </c>
      <c r="AV254" s="13" t="s">
        <v>82</v>
      </c>
      <c r="AW254" s="13" t="s">
        <v>33</v>
      </c>
      <c r="AX254" s="13" t="s">
        <v>72</v>
      </c>
      <c r="AY254" s="235" t="s">
        <v>118</v>
      </c>
    </row>
    <row r="255" s="14" customFormat="1">
      <c r="A255" s="14"/>
      <c r="B255" s="236"/>
      <c r="C255" s="237"/>
      <c r="D255" s="226" t="s">
        <v>139</v>
      </c>
      <c r="E255" s="238" t="s">
        <v>19</v>
      </c>
      <c r="F255" s="239" t="s">
        <v>150</v>
      </c>
      <c r="G255" s="237"/>
      <c r="H255" s="240">
        <v>1.4060000000000001</v>
      </c>
      <c r="I255" s="241"/>
      <c r="J255" s="237"/>
      <c r="K255" s="237"/>
      <c r="L255" s="242"/>
      <c r="M255" s="243"/>
      <c r="N255" s="244"/>
      <c r="O255" s="244"/>
      <c r="P255" s="244"/>
      <c r="Q255" s="244"/>
      <c r="R255" s="244"/>
      <c r="S255" s="244"/>
      <c r="T255" s="245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46" t="s">
        <v>139</v>
      </c>
      <c r="AU255" s="246" t="s">
        <v>82</v>
      </c>
      <c r="AV255" s="14" t="s">
        <v>125</v>
      </c>
      <c r="AW255" s="14" t="s">
        <v>33</v>
      </c>
      <c r="AX255" s="14" t="s">
        <v>80</v>
      </c>
      <c r="AY255" s="246" t="s">
        <v>118</v>
      </c>
    </row>
    <row r="256" s="2" customFormat="1" ht="24.15" customHeight="1">
      <c r="A256" s="40"/>
      <c r="B256" s="41"/>
      <c r="C256" s="206" t="s">
        <v>444</v>
      </c>
      <c r="D256" s="206" t="s">
        <v>120</v>
      </c>
      <c r="E256" s="207" t="s">
        <v>445</v>
      </c>
      <c r="F256" s="208" t="s">
        <v>446</v>
      </c>
      <c r="G256" s="209" t="s">
        <v>123</v>
      </c>
      <c r="H256" s="210">
        <v>11.810000000000001</v>
      </c>
      <c r="I256" s="211"/>
      <c r="J256" s="212">
        <f>ROUND(I256*H256,2)</f>
        <v>0</v>
      </c>
      <c r="K256" s="208" t="s">
        <v>124</v>
      </c>
      <c r="L256" s="46"/>
      <c r="M256" s="213" t="s">
        <v>19</v>
      </c>
      <c r="N256" s="214" t="s">
        <v>43</v>
      </c>
      <c r="O256" s="86"/>
      <c r="P256" s="215">
        <f>O256*H256</f>
        <v>0</v>
      </c>
      <c r="Q256" s="215">
        <v>0.011169999999999999</v>
      </c>
      <c r="R256" s="215">
        <f>Q256*H256</f>
        <v>0.1319177</v>
      </c>
      <c r="S256" s="215">
        <v>0</v>
      </c>
      <c r="T256" s="216">
        <f>S256*H256</f>
        <v>0</v>
      </c>
      <c r="U256" s="40"/>
      <c r="V256" s="40"/>
      <c r="W256" s="40"/>
      <c r="X256" s="40"/>
      <c r="Y256" s="40"/>
      <c r="Z256" s="40"/>
      <c r="AA256" s="40"/>
      <c r="AB256" s="40"/>
      <c r="AC256" s="40"/>
      <c r="AD256" s="40"/>
      <c r="AE256" s="40"/>
      <c r="AR256" s="217" t="s">
        <v>125</v>
      </c>
      <c r="AT256" s="217" t="s">
        <v>120</v>
      </c>
      <c r="AU256" s="217" t="s">
        <v>82</v>
      </c>
      <c r="AY256" s="19" t="s">
        <v>118</v>
      </c>
      <c r="BE256" s="218">
        <f>IF(N256="základní",J256,0)</f>
        <v>0</v>
      </c>
      <c r="BF256" s="218">
        <f>IF(N256="snížená",J256,0)</f>
        <v>0</v>
      </c>
      <c r="BG256" s="218">
        <f>IF(N256="zákl. přenesená",J256,0)</f>
        <v>0</v>
      </c>
      <c r="BH256" s="218">
        <f>IF(N256="sníž. přenesená",J256,0)</f>
        <v>0</v>
      </c>
      <c r="BI256" s="218">
        <f>IF(N256="nulová",J256,0)</f>
        <v>0</v>
      </c>
      <c r="BJ256" s="19" t="s">
        <v>80</v>
      </c>
      <c r="BK256" s="218">
        <f>ROUND(I256*H256,2)</f>
        <v>0</v>
      </c>
      <c r="BL256" s="19" t="s">
        <v>125</v>
      </c>
      <c r="BM256" s="217" t="s">
        <v>447</v>
      </c>
    </row>
    <row r="257" s="2" customFormat="1">
      <c r="A257" s="40"/>
      <c r="B257" s="41"/>
      <c r="C257" s="42"/>
      <c r="D257" s="219" t="s">
        <v>127</v>
      </c>
      <c r="E257" s="42"/>
      <c r="F257" s="220" t="s">
        <v>448</v>
      </c>
      <c r="G257" s="42"/>
      <c r="H257" s="42"/>
      <c r="I257" s="221"/>
      <c r="J257" s="42"/>
      <c r="K257" s="42"/>
      <c r="L257" s="46"/>
      <c r="M257" s="222"/>
      <c r="N257" s="223"/>
      <c r="O257" s="86"/>
      <c r="P257" s="86"/>
      <c r="Q257" s="86"/>
      <c r="R257" s="86"/>
      <c r="S257" s="86"/>
      <c r="T257" s="87"/>
      <c r="U257" s="40"/>
      <c r="V257" s="40"/>
      <c r="W257" s="40"/>
      <c r="X257" s="40"/>
      <c r="Y257" s="40"/>
      <c r="Z257" s="40"/>
      <c r="AA257" s="40"/>
      <c r="AB257" s="40"/>
      <c r="AC257" s="40"/>
      <c r="AD257" s="40"/>
      <c r="AE257" s="40"/>
      <c r="AT257" s="19" t="s">
        <v>127</v>
      </c>
      <c r="AU257" s="19" t="s">
        <v>82</v>
      </c>
    </row>
    <row r="258" s="13" customFormat="1">
      <c r="A258" s="13"/>
      <c r="B258" s="224"/>
      <c r="C258" s="225"/>
      <c r="D258" s="226" t="s">
        <v>139</v>
      </c>
      <c r="E258" s="227" t="s">
        <v>19</v>
      </c>
      <c r="F258" s="228" t="s">
        <v>449</v>
      </c>
      <c r="G258" s="225"/>
      <c r="H258" s="229">
        <v>9</v>
      </c>
      <c r="I258" s="230"/>
      <c r="J258" s="225"/>
      <c r="K258" s="225"/>
      <c r="L258" s="231"/>
      <c r="M258" s="232"/>
      <c r="N258" s="233"/>
      <c r="O258" s="233"/>
      <c r="P258" s="233"/>
      <c r="Q258" s="233"/>
      <c r="R258" s="233"/>
      <c r="S258" s="233"/>
      <c r="T258" s="234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35" t="s">
        <v>139</v>
      </c>
      <c r="AU258" s="235" t="s">
        <v>82</v>
      </c>
      <c r="AV258" s="13" t="s">
        <v>82</v>
      </c>
      <c r="AW258" s="13" t="s">
        <v>33</v>
      </c>
      <c r="AX258" s="13" t="s">
        <v>72</v>
      </c>
      <c r="AY258" s="235" t="s">
        <v>118</v>
      </c>
    </row>
    <row r="259" s="13" customFormat="1">
      <c r="A259" s="13"/>
      <c r="B259" s="224"/>
      <c r="C259" s="225"/>
      <c r="D259" s="226" t="s">
        <v>139</v>
      </c>
      <c r="E259" s="227" t="s">
        <v>19</v>
      </c>
      <c r="F259" s="228" t="s">
        <v>450</v>
      </c>
      <c r="G259" s="225"/>
      <c r="H259" s="229">
        <v>2.8100000000000001</v>
      </c>
      <c r="I259" s="230"/>
      <c r="J259" s="225"/>
      <c r="K259" s="225"/>
      <c r="L259" s="231"/>
      <c r="M259" s="232"/>
      <c r="N259" s="233"/>
      <c r="O259" s="233"/>
      <c r="P259" s="233"/>
      <c r="Q259" s="233"/>
      <c r="R259" s="233"/>
      <c r="S259" s="233"/>
      <c r="T259" s="234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35" t="s">
        <v>139</v>
      </c>
      <c r="AU259" s="235" t="s">
        <v>82</v>
      </c>
      <c r="AV259" s="13" t="s">
        <v>82</v>
      </c>
      <c r="AW259" s="13" t="s">
        <v>33</v>
      </c>
      <c r="AX259" s="13" t="s">
        <v>72</v>
      </c>
      <c r="AY259" s="235" t="s">
        <v>118</v>
      </c>
    </row>
    <row r="260" s="14" customFormat="1">
      <c r="A260" s="14"/>
      <c r="B260" s="236"/>
      <c r="C260" s="237"/>
      <c r="D260" s="226" t="s">
        <v>139</v>
      </c>
      <c r="E260" s="238" t="s">
        <v>19</v>
      </c>
      <c r="F260" s="239" t="s">
        <v>150</v>
      </c>
      <c r="G260" s="237"/>
      <c r="H260" s="240">
        <v>11.810000000000001</v>
      </c>
      <c r="I260" s="241"/>
      <c r="J260" s="237"/>
      <c r="K260" s="237"/>
      <c r="L260" s="242"/>
      <c r="M260" s="243"/>
      <c r="N260" s="244"/>
      <c r="O260" s="244"/>
      <c r="P260" s="244"/>
      <c r="Q260" s="244"/>
      <c r="R260" s="244"/>
      <c r="S260" s="244"/>
      <c r="T260" s="245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46" t="s">
        <v>139</v>
      </c>
      <c r="AU260" s="246" t="s">
        <v>82</v>
      </c>
      <c r="AV260" s="14" t="s">
        <v>125</v>
      </c>
      <c r="AW260" s="14" t="s">
        <v>33</v>
      </c>
      <c r="AX260" s="14" t="s">
        <v>80</v>
      </c>
      <c r="AY260" s="246" t="s">
        <v>118</v>
      </c>
    </row>
    <row r="261" s="2" customFormat="1" ht="24.15" customHeight="1">
      <c r="A261" s="40"/>
      <c r="B261" s="41"/>
      <c r="C261" s="206" t="s">
        <v>451</v>
      </c>
      <c r="D261" s="206" t="s">
        <v>120</v>
      </c>
      <c r="E261" s="207" t="s">
        <v>452</v>
      </c>
      <c r="F261" s="208" t="s">
        <v>453</v>
      </c>
      <c r="G261" s="209" t="s">
        <v>123</v>
      </c>
      <c r="H261" s="210">
        <v>11.810000000000001</v>
      </c>
      <c r="I261" s="211"/>
      <c r="J261" s="212">
        <f>ROUND(I261*H261,2)</f>
        <v>0</v>
      </c>
      <c r="K261" s="208" t="s">
        <v>124</v>
      </c>
      <c r="L261" s="46"/>
      <c r="M261" s="213" t="s">
        <v>19</v>
      </c>
      <c r="N261" s="214" t="s">
        <v>43</v>
      </c>
      <c r="O261" s="86"/>
      <c r="P261" s="215">
        <f>O261*H261</f>
        <v>0</v>
      </c>
      <c r="Q261" s="215">
        <v>0</v>
      </c>
      <c r="R261" s="215">
        <f>Q261*H261</f>
        <v>0</v>
      </c>
      <c r="S261" s="215">
        <v>0</v>
      </c>
      <c r="T261" s="216">
        <f>S261*H261</f>
        <v>0</v>
      </c>
      <c r="U261" s="40"/>
      <c r="V261" s="40"/>
      <c r="W261" s="40"/>
      <c r="X261" s="40"/>
      <c r="Y261" s="40"/>
      <c r="Z261" s="40"/>
      <c r="AA261" s="40"/>
      <c r="AB261" s="40"/>
      <c r="AC261" s="40"/>
      <c r="AD261" s="40"/>
      <c r="AE261" s="40"/>
      <c r="AR261" s="217" t="s">
        <v>125</v>
      </c>
      <c r="AT261" s="217" t="s">
        <v>120</v>
      </c>
      <c r="AU261" s="217" t="s">
        <v>82</v>
      </c>
      <c r="AY261" s="19" t="s">
        <v>118</v>
      </c>
      <c r="BE261" s="218">
        <f>IF(N261="základní",J261,0)</f>
        <v>0</v>
      </c>
      <c r="BF261" s="218">
        <f>IF(N261="snížená",J261,0)</f>
        <v>0</v>
      </c>
      <c r="BG261" s="218">
        <f>IF(N261="zákl. přenesená",J261,0)</f>
        <v>0</v>
      </c>
      <c r="BH261" s="218">
        <f>IF(N261="sníž. přenesená",J261,0)</f>
        <v>0</v>
      </c>
      <c r="BI261" s="218">
        <f>IF(N261="nulová",J261,0)</f>
        <v>0</v>
      </c>
      <c r="BJ261" s="19" t="s">
        <v>80</v>
      </c>
      <c r="BK261" s="218">
        <f>ROUND(I261*H261,2)</f>
        <v>0</v>
      </c>
      <c r="BL261" s="19" t="s">
        <v>125</v>
      </c>
      <c r="BM261" s="217" t="s">
        <v>454</v>
      </c>
    </row>
    <row r="262" s="2" customFormat="1">
      <c r="A262" s="40"/>
      <c r="B262" s="41"/>
      <c r="C262" s="42"/>
      <c r="D262" s="219" t="s">
        <v>127</v>
      </c>
      <c r="E262" s="42"/>
      <c r="F262" s="220" t="s">
        <v>455</v>
      </c>
      <c r="G262" s="42"/>
      <c r="H262" s="42"/>
      <c r="I262" s="221"/>
      <c r="J262" s="42"/>
      <c r="K262" s="42"/>
      <c r="L262" s="46"/>
      <c r="M262" s="222"/>
      <c r="N262" s="223"/>
      <c r="O262" s="86"/>
      <c r="P262" s="86"/>
      <c r="Q262" s="86"/>
      <c r="R262" s="86"/>
      <c r="S262" s="86"/>
      <c r="T262" s="87"/>
      <c r="U262" s="40"/>
      <c r="V262" s="40"/>
      <c r="W262" s="40"/>
      <c r="X262" s="40"/>
      <c r="Y262" s="40"/>
      <c r="Z262" s="40"/>
      <c r="AA262" s="40"/>
      <c r="AB262" s="40"/>
      <c r="AC262" s="40"/>
      <c r="AD262" s="40"/>
      <c r="AE262" s="40"/>
      <c r="AT262" s="19" t="s">
        <v>127</v>
      </c>
      <c r="AU262" s="19" t="s">
        <v>82</v>
      </c>
    </row>
    <row r="263" s="2" customFormat="1" ht="24.15" customHeight="1">
      <c r="A263" s="40"/>
      <c r="B263" s="41"/>
      <c r="C263" s="206" t="s">
        <v>456</v>
      </c>
      <c r="D263" s="206" t="s">
        <v>120</v>
      </c>
      <c r="E263" s="207" t="s">
        <v>457</v>
      </c>
      <c r="F263" s="208" t="s">
        <v>458</v>
      </c>
      <c r="G263" s="209" t="s">
        <v>175</v>
      </c>
      <c r="H263" s="210">
        <v>0.23799999999999999</v>
      </c>
      <c r="I263" s="211"/>
      <c r="J263" s="212">
        <f>ROUND(I263*H263,2)</f>
        <v>0</v>
      </c>
      <c r="K263" s="208" t="s">
        <v>124</v>
      </c>
      <c r="L263" s="46"/>
      <c r="M263" s="213" t="s">
        <v>19</v>
      </c>
      <c r="N263" s="214" t="s">
        <v>43</v>
      </c>
      <c r="O263" s="86"/>
      <c r="P263" s="215">
        <f>O263*H263</f>
        <v>0</v>
      </c>
      <c r="Q263" s="215">
        <v>1.05291</v>
      </c>
      <c r="R263" s="215">
        <f>Q263*H263</f>
        <v>0.25059258000000001</v>
      </c>
      <c r="S263" s="215">
        <v>0</v>
      </c>
      <c r="T263" s="216">
        <f>S263*H263</f>
        <v>0</v>
      </c>
      <c r="U263" s="40"/>
      <c r="V263" s="40"/>
      <c r="W263" s="40"/>
      <c r="X263" s="40"/>
      <c r="Y263" s="40"/>
      <c r="Z263" s="40"/>
      <c r="AA263" s="40"/>
      <c r="AB263" s="40"/>
      <c r="AC263" s="40"/>
      <c r="AD263" s="40"/>
      <c r="AE263" s="40"/>
      <c r="AR263" s="217" t="s">
        <v>125</v>
      </c>
      <c r="AT263" s="217" t="s">
        <v>120</v>
      </c>
      <c r="AU263" s="217" t="s">
        <v>82</v>
      </c>
      <c r="AY263" s="19" t="s">
        <v>118</v>
      </c>
      <c r="BE263" s="218">
        <f>IF(N263="základní",J263,0)</f>
        <v>0</v>
      </c>
      <c r="BF263" s="218">
        <f>IF(N263="snížená",J263,0)</f>
        <v>0</v>
      </c>
      <c r="BG263" s="218">
        <f>IF(N263="zákl. přenesená",J263,0)</f>
        <v>0</v>
      </c>
      <c r="BH263" s="218">
        <f>IF(N263="sníž. přenesená",J263,0)</f>
        <v>0</v>
      </c>
      <c r="BI263" s="218">
        <f>IF(N263="nulová",J263,0)</f>
        <v>0</v>
      </c>
      <c r="BJ263" s="19" t="s">
        <v>80</v>
      </c>
      <c r="BK263" s="218">
        <f>ROUND(I263*H263,2)</f>
        <v>0</v>
      </c>
      <c r="BL263" s="19" t="s">
        <v>125</v>
      </c>
      <c r="BM263" s="217" t="s">
        <v>459</v>
      </c>
    </row>
    <row r="264" s="2" customFormat="1">
      <c r="A264" s="40"/>
      <c r="B264" s="41"/>
      <c r="C264" s="42"/>
      <c r="D264" s="219" t="s">
        <v>127</v>
      </c>
      <c r="E264" s="42"/>
      <c r="F264" s="220" t="s">
        <v>460</v>
      </c>
      <c r="G264" s="42"/>
      <c r="H264" s="42"/>
      <c r="I264" s="221"/>
      <c r="J264" s="42"/>
      <c r="K264" s="42"/>
      <c r="L264" s="46"/>
      <c r="M264" s="222"/>
      <c r="N264" s="223"/>
      <c r="O264" s="86"/>
      <c r="P264" s="86"/>
      <c r="Q264" s="86"/>
      <c r="R264" s="86"/>
      <c r="S264" s="86"/>
      <c r="T264" s="87"/>
      <c r="U264" s="40"/>
      <c r="V264" s="40"/>
      <c r="W264" s="40"/>
      <c r="X264" s="40"/>
      <c r="Y264" s="40"/>
      <c r="Z264" s="40"/>
      <c r="AA264" s="40"/>
      <c r="AB264" s="40"/>
      <c r="AC264" s="40"/>
      <c r="AD264" s="40"/>
      <c r="AE264" s="40"/>
      <c r="AT264" s="19" t="s">
        <v>127</v>
      </c>
      <c r="AU264" s="19" t="s">
        <v>82</v>
      </c>
    </row>
    <row r="265" s="15" customFormat="1">
      <c r="A265" s="15"/>
      <c r="B265" s="251"/>
      <c r="C265" s="252"/>
      <c r="D265" s="226" t="s">
        <v>139</v>
      </c>
      <c r="E265" s="253" t="s">
        <v>19</v>
      </c>
      <c r="F265" s="254" t="s">
        <v>326</v>
      </c>
      <c r="G265" s="252"/>
      <c r="H265" s="253" t="s">
        <v>19</v>
      </c>
      <c r="I265" s="255"/>
      <c r="J265" s="252"/>
      <c r="K265" s="252"/>
      <c r="L265" s="256"/>
      <c r="M265" s="257"/>
      <c r="N265" s="258"/>
      <c r="O265" s="258"/>
      <c r="P265" s="258"/>
      <c r="Q265" s="258"/>
      <c r="R265" s="258"/>
      <c r="S265" s="258"/>
      <c r="T265" s="259"/>
      <c r="U265" s="15"/>
      <c r="V265" s="15"/>
      <c r="W265" s="15"/>
      <c r="X265" s="15"/>
      <c r="Y265" s="15"/>
      <c r="Z265" s="15"/>
      <c r="AA265" s="15"/>
      <c r="AB265" s="15"/>
      <c r="AC265" s="15"/>
      <c r="AD265" s="15"/>
      <c r="AE265" s="15"/>
      <c r="AT265" s="260" t="s">
        <v>139</v>
      </c>
      <c r="AU265" s="260" t="s">
        <v>82</v>
      </c>
      <c r="AV265" s="15" t="s">
        <v>80</v>
      </c>
      <c r="AW265" s="15" t="s">
        <v>33</v>
      </c>
      <c r="AX265" s="15" t="s">
        <v>72</v>
      </c>
      <c r="AY265" s="260" t="s">
        <v>118</v>
      </c>
    </row>
    <row r="266" s="13" customFormat="1">
      <c r="A266" s="13"/>
      <c r="B266" s="224"/>
      <c r="C266" s="225"/>
      <c r="D266" s="226" t="s">
        <v>139</v>
      </c>
      <c r="E266" s="227" t="s">
        <v>19</v>
      </c>
      <c r="F266" s="228" t="s">
        <v>461</v>
      </c>
      <c r="G266" s="225"/>
      <c r="H266" s="229">
        <v>0.126</v>
      </c>
      <c r="I266" s="230"/>
      <c r="J266" s="225"/>
      <c r="K266" s="225"/>
      <c r="L266" s="231"/>
      <c r="M266" s="232"/>
      <c r="N266" s="233"/>
      <c r="O266" s="233"/>
      <c r="P266" s="233"/>
      <c r="Q266" s="233"/>
      <c r="R266" s="233"/>
      <c r="S266" s="233"/>
      <c r="T266" s="234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35" t="s">
        <v>139</v>
      </c>
      <c r="AU266" s="235" t="s">
        <v>82</v>
      </c>
      <c r="AV266" s="13" t="s">
        <v>82</v>
      </c>
      <c r="AW266" s="13" t="s">
        <v>33</v>
      </c>
      <c r="AX266" s="13" t="s">
        <v>72</v>
      </c>
      <c r="AY266" s="235" t="s">
        <v>118</v>
      </c>
    </row>
    <row r="267" s="13" customFormat="1">
      <c r="A267" s="13"/>
      <c r="B267" s="224"/>
      <c r="C267" s="225"/>
      <c r="D267" s="226" t="s">
        <v>139</v>
      </c>
      <c r="E267" s="227" t="s">
        <v>19</v>
      </c>
      <c r="F267" s="228" t="s">
        <v>462</v>
      </c>
      <c r="G267" s="225"/>
      <c r="H267" s="229">
        <v>0.050999999999999997</v>
      </c>
      <c r="I267" s="230"/>
      <c r="J267" s="225"/>
      <c r="K267" s="225"/>
      <c r="L267" s="231"/>
      <c r="M267" s="232"/>
      <c r="N267" s="233"/>
      <c r="O267" s="233"/>
      <c r="P267" s="233"/>
      <c r="Q267" s="233"/>
      <c r="R267" s="233"/>
      <c r="S267" s="233"/>
      <c r="T267" s="234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35" t="s">
        <v>139</v>
      </c>
      <c r="AU267" s="235" t="s">
        <v>82</v>
      </c>
      <c r="AV267" s="13" t="s">
        <v>82</v>
      </c>
      <c r="AW267" s="13" t="s">
        <v>33</v>
      </c>
      <c r="AX267" s="13" t="s">
        <v>72</v>
      </c>
      <c r="AY267" s="235" t="s">
        <v>118</v>
      </c>
    </row>
    <row r="268" s="15" customFormat="1">
      <c r="A268" s="15"/>
      <c r="B268" s="251"/>
      <c r="C268" s="252"/>
      <c r="D268" s="226" t="s">
        <v>139</v>
      </c>
      <c r="E268" s="253" t="s">
        <v>19</v>
      </c>
      <c r="F268" s="254" t="s">
        <v>463</v>
      </c>
      <c r="G268" s="252"/>
      <c r="H268" s="253" t="s">
        <v>19</v>
      </c>
      <c r="I268" s="255"/>
      <c r="J268" s="252"/>
      <c r="K268" s="252"/>
      <c r="L268" s="256"/>
      <c r="M268" s="257"/>
      <c r="N268" s="258"/>
      <c r="O268" s="258"/>
      <c r="P268" s="258"/>
      <c r="Q268" s="258"/>
      <c r="R268" s="258"/>
      <c r="S268" s="258"/>
      <c r="T268" s="259"/>
      <c r="U268" s="15"/>
      <c r="V268" s="15"/>
      <c r="W268" s="15"/>
      <c r="X268" s="15"/>
      <c r="Y268" s="15"/>
      <c r="Z268" s="15"/>
      <c r="AA268" s="15"/>
      <c r="AB268" s="15"/>
      <c r="AC268" s="15"/>
      <c r="AD268" s="15"/>
      <c r="AE268" s="15"/>
      <c r="AT268" s="260" t="s">
        <v>139</v>
      </c>
      <c r="AU268" s="260" t="s">
        <v>82</v>
      </c>
      <c r="AV268" s="15" t="s">
        <v>80</v>
      </c>
      <c r="AW268" s="15" t="s">
        <v>33</v>
      </c>
      <c r="AX268" s="15" t="s">
        <v>72</v>
      </c>
      <c r="AY268" s="260" t="s">
        <v>118</v>
      </c>
    </row>
    <row r="269" s="13" customFormat="1">
      <c r="A269" s="13"/>
      <c r="B269" s="224"/>
      <c r="C269" s="225"/>
      <c r="D269" s="226" t="s">
        <v>139</v>
      </c>
      <c r="E269" s="227" t="s">
        <v>19</v>
      </c>
      <c r="F269" s="228" t="s">
        <v>464</v>
      </c>
      <c r="G269" s="225"/>
      <c r="H269" s="229">
        <v>0.043999999999999997</v>
      </c>
      <c r="I269" s="230"/>
      <c r="J269" s="225"/>
      <c r="K269" s="225"/>
      <c r="L269" s="231"/>
      <c r="M269" s="232"/>
      <c r="N269" s="233"/>
      <c r="O269" s="233"/>
      <c r="P269" s="233"/>
      <c r="Q269" s="233"/>
      <c r="R269" s="233"/>
      <c r="S269" s="233"/>
      <c r="T269" s="234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35" t="s">
        <v>139</v>
      </c>
      <c r="AU269" s="235" t="s">
        <v>82</v>
      </c>
      <c r="AV269" s="13" t="s">
        <v>82</v>
      </c>
      <c r="AW269" s="13" t="s">
        <v>33</v>
      </c>
      <c r="AX269" s="13" t="s">
        <v>72</v>
      </c>
      <c r="AY269" s="235" t="s">
        <v>118</v>
      </c>
    </row>
    <row r="270" s="13" customFormat="1">
      <c r="A270" s="13"/>
      <c r="B270" s="224"/>
      <c r="C270" s="225"/>
      <c r="D270" s="226" t="s">
        <v>139</v>
      </c>
      <c r="E270" s="227" t="s">
        <v>19</v>
      </c>
      <c r="F270" s="228" t="s">
        <v>465</v>
      </c>
      <c r="G270" s="225"/>
      <c r="H270" s="229">
        <v>0.017000000000000001</v>
      </c>
      <c r="I270" s="230"/>
      <c r="J270" s="225"/>
      <c r="K270" s="225"/>
      <c r="L270" s="231"/>
      <c r="M270" s="232"/>
      <c r="N270" s="233"/>
      <c r="O270" s="233"/>
      <c r="P270" s="233"/>
      <c r="Q270" s="233"/>
      <c r="R270" s="233"/>
      <c r="S270" s="233"/>
      <c r="T270" s="234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35" t="s">
        <v>139</v>
      </c>
      <c r="AU270" s="235" t="s">
        <v>82</v>
      </c>
      <c r="AV270" s="13" t="s">
        <v>82</v>
      </c>
      <c r="AW270" s="13" t="s">
        <v>33</v>
      </c>
      <c r="AX270" s="13" t="s">
        <v>72</v>
      </c>
      <c r="AY270" s="235" t="s">
        <v>118</v>
      </c>
    </row>
    <row r="271" s="14" customFormat="1">
      <c r="A271" s="14"/>
      <c r="B271" s="236"/>
      <c r="C271" s="237"/>
      <c r="D271" s="226" t="s">
        <v>139</v>
      </c>
      <c r="E271" s="238" t="s">
        <v>19</v>
      </c>
      <c r="F271" s="239" t="s">
        <v>150</v>
      </c>
      <c r="G271" s="237"/>
      <c r="H271" s="240">
        <v>0.23799999999999999</v>
      </c>
      <c r="I271" s="241"/>
      <c r="J271" s="237"/>
      <c r="K271" s="237"/>
      <c r="L271" s="242"/>
      <c r="M271" s="243"/>
      <c r="N271" s="244"/>
      <c r="O271" s="244"/>
      <c r="P271" s="244"/>
      <c r="Q271" s="244"/>
      <c r="R271" s="244"/>
      <c r="S271" s="244"/>
      <c r="T271" s="245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46" t="s">
        <v>139</v>
      </c>
      <c r="AU271" s="246" t="s">
        <v>82</v>
      </c>
      <c r="AV271" s="14" t="s">
        <v>125</v>
      </c>
      <c r="AW271" s="14" t="s">
        <v>33</v>
      </c>
      <c r="AX271" s="14" t="s">
        <v>80</v>
      </c>
      <c r="AY271" s="246" t="s">
        <v>118</v>
      </c>
    </row>
    <row r="272" s="12" customFormat="1" ht="22.8" customHeight="1">
      <c r="A272" s="12"/>
      <c r="B272" s="190"/>
      <c r="C272" s="191"/>
      <c r="D272" s="192" t="s">
        <v>71</v>
      </c>
      <c r="E272" s="204" t="s">
        <v>151</v>
      </c>
      <c r="F272" s="204" t="s">
        <v>466</v>
      </c>
      <c r="G272" s="191"/>
      <c r="H272" s="191"/>
      <c r="I272" s="194"/>
      <c r="J272" s="205">
        <f>BK272</f>
        <v>0</v>
      </c>
      <c r="K272" s="191"/>
      <c r="L272" s="196"/>
      <c r="M272" s="197"/>
      <c r="N272" s="198"/>
      <c r="O272" s="198"/>
      <c r="P272" s="199">
        <f>SUM(P273:P278)</f>
        <v>0</v>
      </c>
      <c r="Q272" s="198"/>
      <c r="R272" s="199">
        <f>SUM(R273:R278)</f>
        <v>9.185746</v>
      </c>
      <c r="S272" s="198"/>
      <c r="T272" s="200">
        <f>SUM(T273:T278)</f>
        <v>0</v>
      </c>
      <c r="U272" s="12"/>
      <c r="V272" s="12"/>
      <c r="W272" s="12"/>
      <c r="X272" s="12"/>
      <c r="Y272" s="12"/>
      <c r="Z272" s="12"/>
      <c r="AA272" s="12"/>
      <c r="AB272" s="12"/>
      <c r="AC272" s="12"/>
      <c r="AD272" s="12"/>
      <c r="AE272" s="12"/>
      <c r="AR272" s="201" t="s">
        <v>80</v>
      </c>
      <c r="AT272" s="202" t="s">
        <v>71</v>
      </c>
      <c r="AU272" s="202" t="s">
        <v>80</v>
      </c>
      <c r="AY272" s="201" t="s">
        <v>118</v>
      </c>
      <c r="BK272" s="203">
        <f>SUM(BK273:BK278)</f>
        <v>0</v>
      </c>
    </row>
    <row r="273" s="2" customFormat="1" ht="33" customHeight="1">
      <c r="A273" s="40"/>
      <c r="B273" s="41"/>
      <c r="C273" s="206" t="s">
        <v>467</v>
      </c>
      <c r="D273" s="206" t="s">
        <v>120</v>
      </c>
      <c r="E273" s="207" t="s">
        <v>468</v>
      </c>
      <c r="F273" s="208" t="s">
        <v>469</v>
      </c>
      <c r="G273" s="209" t="s">
        <v>123</v>
      </c>
      <c r="H273" s="210">
        <v>20.600000000000001</v>
      </c>
      <c r="I273" s="211"/>
      <c r="J273" s="212">
        <f>ROUND(I273*H273,2)</f>
        <v>0</v>
      </c>
      <c r="K273" s="208" t="s">
        <v>124</v>
      </c>
      <c r="L273" s="46"/>
      <c r="M273" s="213" t="s">
        <v>19</v>
      </c>
      <c r="N273" s="214" t="s">
        <v>43</v>
      </c>
      <c r="O273" s="86"/>
      <c r="P273" s="215">
        <f>O273*H273</f>
        <v>0</v>
      </c>
      <c r="Q273" s="215">
        <v>0.23000000000000001</v>
      </c>
      <c r="R273" s="215">
        <f>Q273*H273</f>
        <v>4.7380000000000004</v>
      </c>
      <c r="S273" s="215">
        <v>0</v>
      </c>
      <c r="T273" s="216">
        <f>S273*H273</f>
        <v>0</v>
      </c>
      <c r="U273" s="40"/>
      <c r="V273" s="40"/>
      <c r="W273" s="40"/>
      <c r="X273" s="40"/>
      <c r="Y273" s="40"/>
      <c r="Z273" s="40"/>
      <c r="AA273" s="40"/>
      <c r="AB273" s="40"/>
      <c r="AC273" s="40"/>
      <c r="AD273" s="40"/>
      <c r="AE273" s="40"/>
      <c r="AR273" s="217" t="s">
        <v>125</v>
      </c>
      <c r="AT273" s="217" t="s">
        <v>120</v>
      </c>
      <c r="AU273" s="217" t="s">
        <v>82</v>
      </c>
      <c r="AY273" s="19" t="s">
        <v>118</v>
      </c>
      <c r="BE273" s="218">
        <f>IF(N273="základní",J273,0)</f>
        <v>0</v>
      </c>
      <c r="BF273" s="218">
        <f>IF(N273="snížená",J273,0)</f>
        <v>0</v>
      </c>
      <c r="BG273" s="218">
        <f>IF(N273="zákl. přenesená",J273,0)</f>
        <v>0</v>
      </c>
      <c r="BH273" s="218">
        <f>IF(N273="sníž. přenesená",J273,0)</f>
        <v>0</v>
      </c>
      <c r="BI273" s="218">
        <f>IF(N273="nulová",J273,0)</f>
        <v>0</v>
      </c>
      <c r="BJ273" s="19" t="s">
        <v>80</v>
      </c>
      <c r="BK273" s="218">
        <f>ROUND(I273*H273,2)</f>
        <v>0</v>
      </c>
      <c r="BL273" s="19" t="s">
        <v>125</v>
      </c>
      <c r="BM273" s="217" t="s">
        <v>470</v>
      </c>
    </row>
    <row r="274" s="2" customFormat="1">
      <c r="A274" s="40"/>
      <c r="B274" s="41"/>
      <c r="C274" s="42"/>
      <c r="D274" s="219" t="s">
        <v>127</v>
      </c>
      <c r="E274" s="42"/>
      <c r="F274" s="220" t="s">
        <v>471</v>
      </c>
      <c r="G274" s="42"/>
      <c r="H274" s="42"/>
      <c r="I274" s="221"/>
      <c r="J274" s="42"/>
      <c r="K274" s="42"/>
      <c r="L274" s="46"/>
      <c r="M274" s="222"/>
      <c r="N274" s="223"/>
      <c r="O274" s="86"/>
      <c r="P274" s="86"/>
      <c r="Q274" s="86"/>
      <c r="R274" s="86"/>
      <c r="S274" s="86"/>
      <c r="T274" s="87"/>
      <c r="U274" s="40"/>
      <c r="V274" s="40"/>
      <c r="W274" s="40"/>
      <c r="X274" s="40"/>
      <c r="Y274" s="40"/>
      <c r="Z274" s="40"/>
      <c r="AA274" s="40"/>
      <c r="AB274" s="40"/>
      <c r="AC274" s="40"/>
      <c r="AD274" s="40"/>
      <c r="AE274" s="40"/>
      <c r="AT274" s="19" t="s">
        <v>127</v>
      </c>
      <c r="AU274" s="19" t="s">
        <v>82</v>
      </c>
    </row>
    <row r="275" s="2" customFormat="1" ht="78" customHeight="1">
      <c r="A275" s="40"/>
      <c r="B275" s="41"/>
      <c r="C275" s="206" t="s">
        <v>472</v>
      </c>
      <c r="D275" s="206" t="s">
        <v>120</v>
      </c>
      <c r="E275" s="207" t="s">
        <v>473</v>
      </c>
      <c r="F275" s="208" t="s">
        <v>474</v>
      </c>
      <c r="G275" s="209" t="s">
        <v>123</v>
      </c>
      <c r="H275" s="210">
        <v>20.600000000000001</v>
      </c>
      <c r="I275" s="211"/>
      <c r="J275" s="212">
        <f>ROUND(I275*H275,2)</f>
        <v>0</v>
      </c>
      <c r="K275" s="208" t="s">
        <v>124</v>
      </c>
      <c r="L275" s="46"/>
      <c r="M275" s="213" t="s">
        <v>19</v>
      </c>
      <c r="N275" s="214" t="s">
        <v>43</v>
      </c>
      <c r="O275" s="86"/>
      <c r="P275" s="215">
        <f>O275*H275</f>
        <v>0</v>
      </c>
      <c r="Q275" s="215">
        <v>0.089219999999999994</v>
      </c>
      <c r="R275" s="215">
        <f>Q275*H275</f>
        <v>1.8379319999999999</v>
      </c>
      <c r="S275" s="215">
        <v>0</v>
      </c>
      <c r="T275" s="216">
        <f>S275*H275</f>
        <v>0</v>
      </c>
      <c r="U275" s="40"/>
      <c r="V275" s="40"/>
      <c r="W275" s="40"/>
      <c r="X275" s="40"/>
      <c r="Y275" s="40"/>
      <c r="Z275" s="40"/>
      <c r="AA275" s="40"/>
      <c r="AB275" s="40"/>
      <c r="AC275" s="40"/>
      <c r="AD275" s="40"/>
      <c r="AE275" s="40"/>
      <c r="AR275" s="217" t="s">
        <v>125</v>
      </c>
      <c r="AT275" s="217" t="s">
        <v>120</v>
      </c>
      <c r="AU275" s="217" t="s">
        <v>82</v>
      </c>
      <c r="AY275" s="19" t="s">
        <v>118</v>
      </c>
      <c r="BE275" s="218">
        <f>IF(N275="základní",J275,0)</f>
        <v>0</v>
      </c>
      <c r="BF275" s="218">
        <f>IF(N275="snížená",J275,0)</f>
        <v>0</v>
      </c>
      <c r="BG275" s="218">
        <f>IF(N275="zákl. přenesená",J275,0)</f>
        <v>0</v>
      </c>
      <c r="BH275" s="218">
        <f>IF(N275="sníž. přenesená",J275,0)</f>
        <v>0</v>
      </c>
      <c r="BI275" s="218">
        <f>IF(N275="nulová",J275,0)</f>
        <v>0</v>
      </c>
      <c r="BJ275" s="19" t="s">
        <v>80</v>
      </c>
      <c r="BK275" s="218">
        <f>ROUND(I275*H275,2)</f>
        <v>0</v>
      </c>
      <c r="BL275" s="19" t="s">
        <v>125</v>
      </c>
      <c r="BM275" s="217" t="s">
        <v>475</v>
      </c>
    </row>
    <row r="276" s="2" customFormat="1">
      <c r="A276" s="40"/>
      <c r="B276" s="41"/>
      <c r="C276" s="42"/>
      <c r="D276" s="219" t="s">
        <v>127</v>
      </c>
      <c r="E276" s="42"/>
      <c r="F276" s="220" t="s">
        <v>476</v>
      </c>
      <c r="G276" s="42"/>
      <c r="H276" s="42"/>
      <c r="I276" s="221"/>
      <c r="J276" s="42"/>
      <c r="K276" s="42"/>
      <c r="L276" s="46"/>
      <c r="M276" s="222"/>
      <c r="N276" s="223"/>
      <c r="O276" s="86"/>
      <c r="P276" s="86"/>
      <c r="Q276" s="86"/>
      <c r="R276" s="86"/>
      <c r="S276" s="86"/>
      <c r="T276" s="87"/>
      <c r="U276" s="40"/>
      <c r="V276" s="40"/>
      <c r="W276" s="40"/>
      <c r="X276" s="40"/>
      <c r="Y276" s="40"/>
      <c r="Z276" s="40"/>
      <c r="AA276" s="40"/>
      <c r="AB276" s="40"/>
      <c r="AC276" s="40"/>
      <c r="AD276" s="40"/>
      <c r="AE276" s="40"/>
      <c r="AT276" s="19" t="s">
        <v>127</v>
      </c>
      <c r="AU276" s="19" t="s">
        <v>82</v>
      </c>
    </row>
    <row r="277" s="2" customFormat="1" ht="24.15" customHeight="1">
      <c r="A277" s="40"/>
      <c r="B277" s="41"/>
      <c r="C277" s="261" t="s">
        <v>477</v>
      </c>
      <c r="D277" s="261" t="s">
        <v>376</v>
      </c>
      <c r="E277" s="262" t="s">
        <v>478</v>
      </c>
      <c r="F277" s="263" t="s">
        <v>479</v>
      </c>
      <c r="G277" s="264" t="s">
        <v>123</v>
      </c>
      <c r="H277" s="265">
        <v>21.218</v>
      </c>
      <c r="I277" s="266"/>
      <c r="J277" s="267">
        <f>ROUND(I277*H277,2)</f>
        <v>0</v>
      </c>
      <c r="K277" s="263" t="s">
        <v>124</v>
      </c>
      <c r="L277" s="268"/>
      <c r="M277" s="269" t="s">
        <v>19</v>
      </c>
      <c r="N277" s="270" t="s">
        <v>43</v>
      </c>
      <c r="O277" s="86"/>
      <c r="P277" s="215">
        <f>O277*H277</f>
        <v>0</v>
      </c>
      <c r="Q277" s="215">
        <v>0.123</v>
      </c>
      <c r="R277" s="215">
        <f>Q277*H277</f>
        <v>2.6098140000000001</v>
      </c>
      <c r="S277" s="215">
        <v>0</v>
      </c>
      <c r="T277" s="216">
        <f>S277*H277</f>
        <v>0</v>
      </c>
      <c r="U277" s="40"/>
      <c r="V277" s="40"/>
      <c r="W277" s="40"/>
      <c r="X277" s="40"/>
      <c r="Y277" s="40"/>
      <c r="Z277" s="40"/>
      <c r="AA277" s="40"/>
      <c r="AB277" s="40"/>
      <c r="AC277" s="40"/>
      <c r="AD277" s="40"/>
      <c r="AE277" s="40"/>
      <c r="AR277" s="217" t="s">
        <v>172</v>
      </c>
      <c r="AT277" s="217" t="s">
        <v>376</v>
      </c>
      <c r="AU277" s="217" t="s">
        <v>82</v>
      </c>
      <c r="AY277" s="19" t="s">
        <v>118</v>
      </c>
      <c r="BE277" s="218">
        <f>IF(N277="základní",J277,0)</f>
        <v>0</v>
      </c>
      <c r="BF277" s="218">
        <f>IF(N277="snížená",J277,0)</f>
        <v>0</v>
      </c>
      <c r="BG277" s="218">
        <f>IF(N277="zákl. přenesená",J277,0)</f>
        <v>0</v>
      </c>
      <c r="BH277" s="218">
        <f>IF(N277="sníž. přenesená",J277,0)</f>
        <v>0</v>
      </c>
      <c r="BI277" s="218">
        <f>IF(N277="nulová",J277,0)</f>
        <v>0</v>
      </c>
      <c r="BJ277" s="19" t="s">
        <v>80</v>
      </c>
      <c r="BK277" s="218">
        <f>ROUND(I277*H277,2)</f>
        <v>0</v>
      </c>
      <c r="BL277" s="19" t="s">
        <v>125</v>
      </c>
      <c r="BM277" s="217" t="s">
        <v>480</v>
      </c>
    </row>
    <row r="278" s="13" customFormat="1">
      <c r="A278" s="13"/>
      <c r="B278" s="224"/>
      <c r="C278" s="225"/>
      <c r="D278" s="226" t="s">
        <v>139</v>
      </c>
      <c r="E278" s="225"/>
      <c r="F278" s="228" t="s">
        <v>481</v>
      </c>
      <c r="G278" s="225"/>
      <c r="H278" s="229">
        <v>21.218</v>
      </c>
      <c r="I278" s="230"/>
      <c r="J278" s="225"/>
      <c r="K278" s="225"/>
      <c r="L278" s="231"/>
      <c r="M278" s="232"/>
      <c r="N278" s="233"/>
      <c r="O278" s="233"/>
      <c r="P278" s="233"/>
      <c r="Q278" s="233"/>
      <c r="R278" s="233"/>
      <c r="S278" s="233"/>
      <c r="T278" s="234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35" t="s">
        <v>139</v>
      </c>
      <c r="AU278" s="235" t="s">
        <v>82</v>
      </c>
      <c r="AV278" s="13" t="s">
        <v>82</v>
      </c>
      <c r="AW278" s="13" t="s">
        <v>4</v>
      </c>
      <c r="AX278" s="13" t="s">
        <v>80</v>
      </c>
      <c r="AY278" s="235" t="s">
        <v>118</v>
      </c>
    </row>
    <row r="279" s="12" customFormat="1" ht="22.8" customHeight="1">
      <c r="A279" s="12"/>
      <c r="B279" s="190"/>
      <c r="C279" s="191"/>
      <c r="D279" s="192" t="s">
        <v>71</v>
      </c>
      <c r="E279" s="204" t="s">
        <v>157</v>
      </c>
      <c r="F279" s="204" t="s">
        <v>482</v>
      </c>
      <c r="G279" s="191"/>
      <c r="H279" s="191"/>
      <c r="I279" s="194"/>
      <c r="J279" s="205">
        <f>BK279</f>
        <v>0</v>
      </c>
      <c r="K279" s="191"/>
      <c r="L279" s="196"/>
      <c r="M279" s="197"/>
      <c r="N279" s="198"/>
      <c r="O279" s="198"/>
      <c r="P279" s="199">
        <f>SUM(P280:P308)</f>
        <v>0</v>
      </c>
      <c r="Q279" s="198"/>
      <c r="R279" s="199">
        <f>SUM(R280:R308)</f>
        <v>1.94023287</v>
      </c>
      <c r="S279" s="198"/>
      <c r="T279" s="200">
        <f>SUM(T280:T308)</f>
        <v>0</v>
      </c>
      <c r="U279" s="12"/>
      <c r="V279" s="12"/>
      <c r="W279" s="12"/>
      <c r="X279" s="12"/>
      <c r="Y279" s="12"/>
      <c r="Z279" s="12"/>
      <c r="AA279" s="12"/>
      <c r="AB279" s="12"/>
      <c r="AC279" s="12"/>
      <c r="AD279" s="12"/>
      <c r="AE279" s="12"/>
      <c r="AR279" s="201" t="s">
        <v>80</v>
      </c>
      <c r="AT279" s="202" t="s">
        <v>71</v>
      </c>
      <c r="AU279" s="202" t="s">
        <v>80</v>
      </c>
      <c r="AY279" s="201" t="s">
        <v>118</v>
      </c>
      <c r="BK279" s="203">
        <f>SUM(BK280:BK308)</f>
        <v>0</v>
      </c>
    </row>
    <row r="280" s="2" customFormat="1" ht="37.8" customHeight="1">
      <c r="A280" s="40"/>
      <c r="B280" s="41"/>
      <c r="C280" s="206" t="s">
        <v>483</v>
      </c>
      <c r="D280" s="206" t="s">
        <v>120</v>
      </c>
      <c r="E280" s="207" t="s">
        <v>484</v>
      </c>
      <c r="F280" s="208" t="s">
        <v>485</v>
      </c>
      <c r="G280" s="209" t="s">
        <v>123</v>
      </c>
      <c r="H280" s="210">
        <v>57.704000000000001</v>
      </c>
      <c r="I280" s="211"/>
      <c r="J280" s="212">
        <f>ROUND(I280*H280,2)</f>
        <v>0</v>
      </c>
      <c r="K280" s="208" t="s">
        <v>124</v>
      </c>
      <c r="L280" s="46"/>
      <c r="M280" s="213" t="s">
        <v>19</v>
      </c>
      <c r="N280" s="214" t="s">
        <v>43</v>
      </c>
      <c r="O280" s="86"/>
      <c r="P280" s="215">
        <f>O280*H280</f>
        <v>0</v>
      </c>
      <c r="Q280" s="215">
        <v>0.015400000000000001</v>
      </c>
      <c r="R280" s="215">
        <f>Q280*H280</f>
        <v>0.88864160000000003</v>
      </c>
      <c r="S280" s="215">
        <v>0</v>
      </c>
      <c r="T280" s="216">
        <f>S280*H280</f>
        <v>0</v>
      </c>
      <c r="U280" s="40"/>
      <c r="V280" s="40"/>
      <c r="W280" s="40"/>
      <c r="X280" s="40"/>
      <c r="Y280" s="40"/>
      <c r="Z280" s="40"/>
      <c r="AA280" s="40"/>
      <c r="AB280" s="40"/>
      <c r="AC280" s="40"/>
      <c r="AD280" s="40"/>
      <c r="AE280" s="40"/>
      <c r="AR280" s="217" t="s">
        <v>125</v>
      </c>
      <c r="AT280" s="217" t="s">
        <v>120</v>
      </c>
      <c r="AU280" s="217" t="s">
        <v>82</v>
      </c>
      <c r="AY280" s="19" t="s">
        <v>118</v>
      </c>
      <c r="BE280" s="218">
        <f>IF(N280="základní",J280,0)</f>
        <v>0</v>
      </c>
      <c r="BF280" s="218">
        <f>IF(N280="snížená",J280,0)</f>
        <v>0</v>
      </c>
      <c r="BG280" s="218">
        <f>IF(N280="zákl. přenesená",J280,0)</f>
        <v>0</v>
      </c>
      <c r="BH280" s="218">
        <f>IF(N280="sníž. přenesená",J280,0)</f>
        <v>0</v>
      </c>
      <c r="BI280" s="218">
        <f>IF(N280="nulová",J280,0)</f>
        <v>0</v>
      </c>
      <c r="BJ280" s="19" t="s">
        <v>80</v>
      </c>
      <c r="BK280" s="218">
        <f>ROUND(I280*H280,2)</f>
        <v>0</v>
      </c>
      <c r="BL280" s="19" t="s">
        <v>125</v>
      </c>
      <c r="BM280" s="217" t="s">
        <v>486</v>
      </c>
    </row>
    <row r="281" s="2" customFormat="1">
      <c r="A281" s="40"/>
      <c r="B281" s="41"/>
      <c r="C281" s="42"/>
      <c r="D281" s="219" t="s">
        <v>127</v>
      </c>
      <c r="E281" s="42"/>
      <c r="F281" s="220" t="s">
        <v>487</v>
      </c>
      <c r="G281" s="42"/>
      <c r="H281" s="42"/>
      <c r="I281" s="221"/>
      <c r="J281" s="42"/>
      <c r="K281" s="42"/>
      <c r="L281" s="46"/>
      <c r="M281" s="222"/>
      <c r="N281" s="223"/>
      <c r="O281" s="86"/>
      <c r="P281" s="86"/>
      <c r="Q281" s="86"/>
      <c r="R281" s="86"/>
      <c r="S281" s="86"/>
      <c r="T281" s="87"/>
      <c r="U281" s="40"/>
      <c r="V281" s="40"/>
      <c r="W281" s="40"/>
      <c r="X281" s="40"/>
      <c r="Y281" s="40"/>
      <c r="Z281" s="40"/>
      <c r="AA281" s="40"/>
      <c r="AB281" s="40"/>
      <c r="AC281" s="40"/>
      <c r="AD281" s="40"/>
      <c r="AE281" s="40"/>
      <c r="AT281" s="19" t="s">
        <v>127</v>
      </c>
      <c r="AU281" s="19" t="s">
        <v>82</v>
      </c>
    </row>
    <row r="282" s="13" customFormat="1">
      <c r="A282" s="13"/>
      <c r="B282" s="224"/>
      <c r="C282" s="225"/>
      <c r="D282" s="226" t="s">
        <v>139</v>
      </c>
      <c r="E282" s="227" t="s">
        <v>19</v>
      </c>
      <c r="F282" s="228" t="s">
        <v>488</v>
      </c>
      <c r="G282" s="225"/>
      <c r="H282" s="229">
        <v>41.814</v>
      </c>
      <c r="I282" s="230"/>
      <c r="J282" s="225"/>
      <c r="K282" s="225"/>
      <c r="L282" s="231"/>
      <c r="M282" s="232"/>
      <c r="N282" s="233"/>
      <c r="O282" s="233"/>
      <c r="P282" s="233"/>
      <c r="Q282" s="233"/>
      <c r="R282" s="233"/>
      <c r="S282" s="233"/>
      <c r="T282" s="234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35" t="s">
        <v>139</v>
      </c>
      <c r="AU282" s="235" t="s">
        <v>82</v>
      </c>
      <c r="AV282" s="13" t="s">
        <v>82</v>
      </c>
      <c r="AW282" s="13" t="s">
        <v>33</v>
      </c>
      <c r="AX282" s="13" t="s">
        <v>72</v>
      </c>
      <c r="AY282" s="235" t="s">
        <v>118</v>
      </c>
    </row>
    <row r="283" s="13" customFormat="1">
      <c r="A283" s="13"/>
      <c r="B283" s="224"/>
      <c r="C283" s="225"/>
      <c r="D283" s="226" t="s">
        <v>139</v>
      </c>
      <c r="E283" s="227" t="s">
        <v>19</v>
      </c>
      <c r="F283" s="228" t="s">
        <v>489</v>
      </c>
      <c r="G283" s="225"/>
      <c r="H283" s="229">
        <v>15.52</v>
      </c>
      <c r="I283" s="230"/>
      <c r="J283" s="225"/>
      <c r="K283" s="225"/>
      <c r="L283" s="231"/>
      <c r="M283" s="232"/>
      <c r="N283" s="233"/>
      <c r="O283" s="233"/>
      <c r="P283" s="233"/>
      <c r="Q283" s="233"/>
      <c r="R283" s="233"/>
      <c r="S283" s="233"/>
      <c r="T283" s="234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35" t="s">
        <v>139</v>
      </c>
      <c r="AU283" s="235" t="s">
        <v>82</v>
      </c>
      <c r="AV283" s="13" t="s">
        <v>82</v>
      </c>
      <c r="AW283" s="13" t="s">
        <v>33</v>
      </c>
      <c r="AX283" s="13" t="s">
        <v>72</v>
      </c>
      <c r="AY283" s="235" t="s">
        <v>118</v>
      </c>
    </row>
    <row r="284" s="13" customFormat="1">
      <c r="A284" s="13"/>
      <c r="B284" s="224"/>
      <c r="C284" s="225"/>
      <c r="D284" s="226" t="s">
        <v>139</v>
      </c>
      <c r="E284" s="227" t="s">
        <v>19</v>
      </c>
      <c r="F284" s="228" t="s">
        <v>338</v>
      </c>
      <c r="G284" s="225"/>
      <c r="H284" s="229">
        <v>-5.3099999999999996</v>
      </c>
      <c r="I284" s="230"/>
      <c r="J284" s="225"/>
      <c r="K284" s="225"/>
      <c r="L284" s="231"/>
      <c r="M284" s="232"/>
      <c r="N284" s="233"/>
      <c r="O284" s="233"/>
      <c r="P284" s="233"/>
      <c r="Q284" s="233"/>
      <c r="R284" s="233"/>
      <c r="S284" s="233"/>
      <c r="T284" s="234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35" t="s">
        <v>139</v>
      </c>
      <c r="AU284" s="235" t="s">
        <v>82</v>
      </c>
      <c r="AV284" s="13" t="s">
        <v>82</v>
      </c>
      <c r="AW284" s="13" t="s">
        <v>33</v>
      </c>
      <c r="AX284" s="13" t="s">
        <v>72</v>
      </c>
      <c r="AY284" s="235" t="s">
        <v>118</v>
      </c>
    </row>
    <row r="285" s="13" customFormat="1">
      <c r="A285" s="13"/>
      <c r="B285" s="224"/>
      <c r="C285" s="225"/>
      <c r="D285" s="226" t="s">
        <v>139</v>
      </c>
      <c r="E285" s="227" t="s">
        <v>19</v>
      </c>
      <c r="F285" s="228" t="s">
        <v>490</v>
      </c>
      <c r="G285" s="225"/>
      <c r="H285" s="229">
        <v>1.4199999999999999</v>
      </c>
      <c r="I285" s="230"/>
      <c r="J285" s="225"/>
      <c r="K285" s="225"/>
      <c r="L285" s="231"/>
      <c r="M285" s="232"/>
      <c r="N285" s="233"/>
      <c r="O285" s="233"/>
      <c r="P285" s="233"/>
      <c r="Q285" s="233"/>
      <c r="R285" s="233"/>
      <c r="S285" s="233"/>
      <c r="T285" s="234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35" t="s">
        <v>139</v>
      </c>
      <c r="AU285" s="235" t="s">
        <v>82</v>
      </c>
      <c r="AV285" s="13" t="s">
        <v>82</v>
      </c>
      <c r="AW285" s="13" t="s">
        <v>33</v>
      </c>
      <c r="AX285" s="13" t="s">
        <v>72</v>
      </c>
      <c r="AY285" s="235" t="s">
        <v>118</v>
      </c>
    </row>
    <row r="286" s="13" customFormat="1">
      <c r="A286" s="13"/>
      <c r="B286" s="224"/>
      <c r="C286" s="225"/>
      <c r="D286" s="226" t="s">
        <v>139</v>
      </c>
      <c r="E286" s="227" t="s">
        <v>19</v>
      </c>
      <c r="F286" s="228" t="s">
        <v>491</v>
      </c>
      <c r="G286" s="225"/>
      <c r="H286" s="229">
        <v>4.2599999999999998</v>
      </c>
      <c r="I286" s="230"/>
      <c r="J286" s="225"/>
      <c r="K286" s="225"/>
      <c r="L286" s="231"/>
      <c r="M286" s="232"/>
      <c r="N286" s="233"/>
      <c r="O286" s="233"/>
      <c r="P286" s="233"/>
      <c r="Q286" s="233"/>
      <c r="R286" s="233"/>
      <c r="S286" s="233"/>
      <c r="T286" s="234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35" t="s">
        <v>139</v>
      </c>
      <c r="AU286" s="235" t="s">
        <v>82</v>
      </c>
      <c r="AV286" s="13" t="s">
        <v>82</v>
      </c>
      <c r="AW286" s="13" t="s">
        <v>33</v>
      </c>
      <c r="AX286" s="13" t="s">
        <v>72</v>
      </c>
      <c r="AY286" s="235" t="s">
        <v>118</v>
      </c>
    </row>
    <row r="287" s="14" customFormat="1">
      <c r="A287" s="14"/>
      <c r="B287" s="236"/>
      <c r="C287" s="237"/>
      <c r="D287" s="226" t="s">
        <v>139</v>
      </c>
      <c r="E287" s="238" t="s">
        <v>19</v>
      </c>
      <c r="F287" s="239" t="s">
        <v>150</v>
      </c>
      <c r="G287" s="237"/>
      <c r="H287" s="240">
        <v>57.704000000000001</v>
      </c>
      <c r="I287" s="241"/>
      <c r="J287" s="237"/>
      <c r="K287" s="237"/>
      <c r="L287" s="242"/>
      <c r="M287" s="243"/>
      <c r="N287" s="244"/>
      <c r="O287" s="244"/>
      <c r="P287" s="244"/>
      <c r="Q287" s="244"/>
      <c r="R287" s="244"/>
      <c r="S287" s="244"/>
      <c r="T287" s="245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46" t="s">
        <v>139</v>
      </c>
      <c r="AU287" s="246" t="s">
        <v>82</v>
      </c>
      <c r="AV287" s="14" t="s">
        <v>125</v>
      </c>
      <c r="AW287" s="14" t="s">
        <v>33</v>
      </c>
      <c r="AX287" s="14" t="s">
        <v>80</v>
      </c>
      <c r="AY287" s="246" t="s">
        <v>118</v>
      </c>
    </row>
    <row r="288" s="2" customFormat="1" ht="44.25" customHeight="1">
      <c r="A288" s="40"/>
      <c r="B288" s="41"/>
      <c r="C288" s="206" t="s">
        <v>492</v>
      </c>
      <c r="D288" s="206" t="s">
        <v>120</v>
      </c>
      <c r="E288" s="207" t="s">
        <v>493</v>
      </c>
      <c r="F288" s="208" t="s">
        <v>494</v>
      </c>
      <c r="G288" s="209" t="s">
        <v>123</v>
      </c>
      <c r="H288" s="210">
        <v>26.006</v>
      </c>
      <c r="I288" s="211"/>
      <c r="J288" s="212">
        <f>ROUND(I288*H288,2)</f>
        <v>0</v>
      </c>
      <c r="K288" s="208" t="s">
        <v>124</v>
      </c>
      <c r="L288" s="46"/>
      <c r="M288" s="213" t="s">
        <v>19</v>
      </c>
      <c r="N288" s="214" t="s">
        <v>43</v>
      </c>
      <c r="O288" s="86"/>
      <c r="P288" s="215">
        <f>O288*H288</f>
        <v>0</v>
      </c>
      <c r="Q288" s="215">
        <v>0.018380000000000001</v>
      </c>
      <c r="R288" s="215">
        <f>Q288*H288</f>
        <v>0.47799027999999999</v>
      </c>
      <c r="S288" s="215">
        <v>0</v>
      </c>
      <c r="T288" s="216">
        <f>S288*H288</f>
        <v>0</v>
      </c>
      <c r="U288" s="40"/>
      <c r="V288" s="40"/>
      <c r="W288" s="40"/>
      <c r="X288" s="40"/>
      <c r="Y288" s="40"/>
      <c r="Z288" s="40"/>
      <c r="AA288" s="40"/>
      <c r="AB288" s="40"/>
      <c r="AC288" s="40"/>
      <c r="AD288" s="40"/>
      <c r="AE288" s="40"/>
      <c r="AR288" s="217" t="s">
        <v>125</v>
      </c>
      <c r="AT288" s="217" t="s">
        <v>120</v>
      </c>
      <c r="AU288" s="217" t="s">
        <v>82</v>
      </c>
      <c r="AY288" s="19" t="s">
        <v>118</v>
      </c>
      <c r="BE288" s="218">
        <f>IF(N288="základní",J288,0)</f>
        <v>0</v>
      </c>
      <c r="BF288" s="218">
        <f>IF(N288="snížená",J288,0)</f>
        <v>0</v>
      </c>
      <c r="BG288" s="218">
        <f>IF(N288="zákl. přenesená",J288,0)</f>
        <v>0</v>
      </c>
      <c r="BH288" s="218">
        <f>IF(N288="sníž. přenesená",J288,0)</f>
        <v>0</v>
      </c>
      <c r="BI288" s="218">
        <f>IF(N288="nulová",J288,0)</f>
        <v>0</v>
      </c>
      <c r="BJ288" s="19" t="s">
        <v>80</v>
      </c>
      <c r="BK288" s="218">
        <f>ROUND(I288*H288,2)</f>
        <v>0</v>
      </c>
      <c r="BL288" s="19" t="s">
        <v>125</v>
      </c>
      <c r="BM288" s="217" t="s">
        <v>495</v>
      </c>
    </row>
    <row r="289" s="2" customFormat="1">
      <c r="A289" s="40"/>
      <c r="B289" s="41"/>
      <c r="C289" s="42"/>
      <c r="D289" s="219" t="s">
        <v>127</v>
      </c>
      <c r="E289" s="42"/>
      <c r="F289" s="220" t="s">
        <v>496</v>
      </c>
      <c r="G289" s="42"/>
      <c r="H289" s="42"/>
      <c r="I289" s="221"/>
      <c r="J289" s="42"/>
      <c r="K289" s="42"/>
      <c r="L289" s="46"/>
      <c r="M289" s="222"/>
      <c r="N289" s="223"/>
      <c r="O289" s="86"/>
      <c r="P289" s="86"/>
      <c r="Q289" s="86"/>
      <c r="R289" s="86"/>
      <c r="S289" s="86"/>
      <c r="T289" s="87"/>
      <c r="U289" s="40"/>
      <c r="V289" s="40"/>
      <c r="W289" s="40"/>
      <c r="X289" s="40"/>
      <c r="Y289" s="40"/>
      <c r="Z289" s="40"/>
      <c r="AA289" s="40"/>
      <c r="AB289" s="40"/>
      <c r="AC289" s="40"/>
      <c r="AD289" s="40"/>
      <c r="AE289" s="40"/>
      <c r="AT289" s="19" t="s">
        <v>127</v>
      </c>
      <c r="AU289" s="19" t="s">
        <v>82</v>
      </c>
    </row>
    <row r="290" s="13" customFormat="1">
      <c r="A290" s="13"/>
      <c r="B290" s="224"/>
      <c r="C290" s="225"/>
      <c r="D290" s="226" t="s">
        <v>139</v>
      </c>
      <c r="E290" s="227" t="s">
        <v>19</v>
      </c>
      <c r="F290" s="228" t="s">
        <v>497</v>
      </c>
      <c r="G290" s="225"/>
      <c r="H290" s="229">
        <v>23.16</v>
      </c>
      <c r="I290" s="230"/>
      <c r="J290" s="225"/>
      <c r="K290" s="225"/>
      <c r="L290" s="231"/>
      <c r="M290" s="232"/>
      <c r="N290" s="233"/>
      <c r="O290" s="233"/>
      <c r="P290" s="233"/>
      <c r="Q290" s="233"/>
      <c r="R290" s="233"/>
      <c r="S290" s="233"/>
      <c r="T290" s="234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35" t="s">
        <v>139</v>
      </c>
      <c r="AU290" s="235" t="s">
        <v>82</v>
      </c>
      <c r="AV290" s="13" t="s">
        <v>82</v>
      </c>
      <c r="AW290" s="13" t="s">
        <v>33</v>
      </c>
      <c r="AX290" s="13" t="s">
        <v>72</v>
      </c>
      <c r="AY290" s="235" t="s">
        <v>118</v>
      </c>
    </row>
    <row r="291" s="13" customFormat="1">
      <c r="A291" s="13"/>
      <c r="B291" s="224"/>
      <c r="C291" s="225"/>
      <c r="D291" s="226" t="s">
        <v>139</v>
      </c>
      <c r="E291" s="227" t="s">
        <v>19</v>
      </c>
      <c r="F291" s="228" t="s">
        <v>344</v>
      </c>
      <c r="G291" s="225"/>
      <c r="H291" s="229">
        <v>-2.1219999999999999</v>
      </c>
      <c r="I291" s="230"/>
      <c r="J291" s="225"/>
      <c r="K291" s="225"/>
      <c r="L291" s="231"/>
      <c r="M291" s="232"/>
      <c r="N291" s="233"/>
      <c r="O291" s="233"/>
      <c r="P291" s="233"/>
      <c r="Q291" s="233"/>
      <c r="R291" s="233"/>
      <c r="S291" s="233"/>
      <c r="T291" s="234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35" t="s">
        <v>139</v>
      </c>
      <c r="AU291" s="235" t="s">
        <v>82</v>
      </c>
      <c r="AV291" s="13" t="s">
        <v>82</v>
      </c>
      <c r="AW291" s="13" t="s">
        <v>33</v>
      </c>
      <c r="AX291" s="13" t="s">
        <v>72</v>
      </c>
      <c r="AY291" s="235" t="s">
        <v>118</v>
      </c>
    </row>
    <row r="292" s="13" customFormat="1">
      <c r="A292" s="13"/>
      <c r="B292" s="224"/>
      <c r="C292" s="225"/>
      <c r="D292" s="226" t="s">
        <v>139</v>
      </c>
      <c r="E292" s="227" t="s">
        <v>19</v>
      </c>
      <c r="F292" s="228" t="s">
        <v>498</v>
      </c>
      <c r="G292" s="225"/>
      <c r="H292" s="229">
        <v>0.76800000000000002</v>
      </c>
      <c r="I292" s="230"/>
      <c r="J292" s="225"/>
      <c r="K292" s="225"/>
      <c r="L292" s="231"/>
      <c r="M292" s="232"/>
      <c r="N292" s="233"/>
      <c r="O292" s="233"/>
      <c r="P292" s="233"/>
      <c r="Q292" s="233"/>
      <c r="R292" s="233"/>
      <c r="S292" s="233"/>
      <c r="T292" s="234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35" t="s">
        <v>139</v>
      </c>
      <c r="AU292" s="235" t="s">
        <v>82</v>
      </c>
      <c r="AV292" s="13" t="s">
        <v>82</v>
      </c>
      <c r="AW292" s="13" t="s">
        <v>33</v>
      </c>
      <c r="AX292" s="13" t="s">
        <v>72</v>
      </c>
      <c r="AY292" s="235" t="s">
        <v>118</v>
      </c>
    </row>
    <row r="293" s="13" customFormat="1">
      <c r="A293" s="13"/>
      <c r="B293" s="224"/>
      <c r="C293" s="225"/>
      <c r="D293" s="226" t="s">
        <v>139</v>
      </c>
      <c r="E293" s="227" t="s">
        <v>19</v>
      </c>
      <c r="F293" s="228" t="s">
        <v>499</v>
      </c>
      <c r="G293" s="225"/>
      <c r="H293" s="229">
        <v>4.2000000000000002</v>
      </c>
      <c r="I293" s="230"/>
      <c r="J293" s="225"/>
      <c r="K293" s="225"/>
      <c r="L293" s="231"/>
      <c r="M293" s="232"/>
      <c r="N293" s="233"/>
      <c r="O293" s="233"/>
      <c r="P293" s="233"/>
      <c r="Q293" s="233"/>
      <c r="R293" s="233"/>
      <c r="S293" s="233"/>
      <c r="T293" s="234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35" t="s">
        <v>139</v>
      </c>
      <c r="AU293" s="235" t="s">
        <v>82</v>
      </c>
      <c r="AV293" s="13" t="s">
        <v>82</v>
      </c>
      <c r="AW293" s="13" t="s">
        <v>33</v>
      </c>
      <c r="AX293" s="13" t="s">
        <v>72</v>
      </c>
      <c r="AY293" s="235" t="s">
        <v>118</v>
      </c>
    </row>
    <row r="294" s="14" customFormat="1">
      <c r="A294" s="14"/>
      <c r="B294" s="236"/>
      <c r="C294" s="237"/>
      <c r="D294" s="226" t="s">
        <v>139</v>
      </c>
      <c r="E294" s="238" t="s">
        <v>19</v>
      </c>
      <c r="F294" s="239" t="s">
        <v>150</v>
      </c>
      <c r="G294" s="237"/>
      <c r="H294" s="240">
        <v>26.006</v>
      </c>
      <c r="I294" s="241"/>
      <c r="J294" s="237"/>
      <c r="K294" s="237"/>
      <c r="L294" s="242"/>
      <c r="M294" s="243"/>
      <c r="N294" s="244"/>
      <c r="O294" s="244"/>
      <c r="P294" s="244"/>
      <c r="Q294" s="244"/>
      <c r="R294" s="244"/>
      <c r="S294" s="244"/>
      <c r="T294" s="245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46" t="s">
        <v>139</v>
      </c>
      <c r="AU294" s="246" t="s">
        <v>82</v>
      </c>
      <c r="AV294" s="14" t="s">
        <v>125</v>
      </c>
      <c r="AW294" s="14" t="s">
        <v>33</v>
      </c>
      <c r="AX294" s="14" t="s">
        <v>80</v>
      </c>
      <c r="AY294" s="246" t="s">
        <v>118</v>
      </c>
    </row>
    <row r="295" s="2" customFormat="1" ht="24.15" customHeight="1">
      <c r="A295" s="40"/>
      <c r="B295" s="41"/>
      <c r="C295" s="206" t="s">
        <v>500</v>
      </c>
      <c r="D295" s="206" t="s">
        <v>120</v>
      </c>
      <c r="E295" s="207" t="s">
        <v>501</v>
      </c>
      <c r="F295" s="208" t="s">
        <v>502</v>
      </c>
      <c r="G295" s="209" t="s">
        <v>136</v>
      </c>
      <c r="H295" s="210">
        <v>21.739999999999998</v>
      </c>
      <c r="I295" s="211"/>
      <c r="J295" s="212">
        <f>ROUND(I295*H295,2)</f>
        <v>0</v>
      </c>
      <c r="K295" s="208" t="s">
        <v>124</v>
      </c>
      <c r="L295" s="46"/>
      <c r="M295" s="213" t="s">
        <v>19</v>
      </c>
      <c r="N295" s="214" t="s">
        <v>43</v>
      </c>
      <c r="O295" s="86"/>
      <c r="P295" s="215">
        <f>O295*H295</f>
        <v>0</v>
      </c>
      <c r="Q295" s="215">
        <v>0.0015</v>
      </c>
      <c r="R295" s="215">
        <f>Q295*H295</f>
        <v>0.03261</v>
      </c>
      <c r="S295" s="215">
        <v>0</v>
      </c>
      <c r="T295" s="216">
        <f>S295*H295</f>
        <v>0</v>
      </c>
      <c r="U295" s="40"/>
      <c r="V295" s="40"/>
      <c r="W295" s="40"/>
      <c r="X295" s="40"/>
      <c r="Y295" s="40"/>
      <c r="Z295" s="40"/>
      <c r="AA295" s="40"/>
      <c r="AB295" s="40"/>
      <c r="AC295" s="40"/>
      <c r="AD295" s="40"/>
      <c r="AE295" s="40"/>
      <c r="AR295" s="217" t="s">
        <v>125</v>
      </c>
      <c r="AT295" s="217" t="s">
        <v>120</v>
      </c>
      <c r="AU295" s="217" t="s">
        <v>82</v>
      </c>
      <c r="AY295" s="19" t="s">
        <v>118</v>
      </c>
      <c r="BE295" s="218">
        <f>IF(N295="základní",J295,0)</f>
        <v>0</v>
      </c>
      <c r="BF295" s="218">
        <f>IF(N295="snížená",J295,0)</f>
        <v>0</v>
      </c>
      <c r="BG295" s="218">
        <f>IF(N295="zákl. přenesená",J295,0)</f>
        <v>0</v>
      </c>
      <c r="BH295" s="218">
        <f>IF(N295="sníž. přenesená",J295,0)</f>
        <v>0</v>
      </c>
      <c r="BI295" s="218">
        <f>IF(N295="nulová",J295,0)</f>
        <v>0</v>
      </c>
      <c r="BJ295" s="19" t="s">
        <v>80</v>
      </c>
      <c r="BK295" s="218">
        <f>ROUND(I295*H295,2)</f>
        <v>0</v>
      </c>
      <c r="BL295" s="19" t="s">
        <v>125</v>
      </c>
      <c r="BM295" s="217" t="s">
        <v>503</v>
      </c>
    </row>
    <row r="296" s="2" customFormat="1">
      <c r="A296" s="40"/>
      <c r="B296" s="41"/>
      <c r="C296" s="42"/>
      <c r="D296" s="219" t="s">
        <v>127</v>
      </c>
      <c r="E296" s="42"/>
      <c r="F296" s="220" t="s">
        <v>504</v>
      </c>
      <c r="G296" s="42"/>
      <c r="H296" s="42"/>
      <c r="I296" s="221"/>
      <c r="J296" s="42"/>
      <c r="K296" s="42"/>
      <c r="L296" s="46"/>
      <c r="M296" s="222"/>
      <c r="N296" s="223"/>
      <c r="O296" s="86"/>
      <c r="P296" s="86"/>
      <c r="Q296" s="86"/>
      <c r="R296" s="86"/>
      <c r="S296" s="86"/>
      <c r="T296" s="87"/>
      <c r="U296" s="40"/>
      <c r="V296" s="40"/>
      <c r="W296" s="40"/>
      <c r="X296" s="40"/>
      <c r="Y296" s="40"/>
      <c r="Z296" s="40"/>
      <c r="AA296" s="40"/>
      <c r="AB296" s="40"/>
      <c r="AC296" s="40"/>
      <c r="AD296" s="40"/>
      <c r="AE296" s="40"/>
      <c r="AT296" s="19" t="s">
        <v>127</v>
      </c>
      <c r="AU296" s="19" t="s">
        <v>82</v>
      </c>
    </row>
    <row r="297" s="13" customFormat="1">
      <c r="A297" s="13"/>
      <c r="B297" s="224"/>
      <c r="C297" s="225"/>
      <c r="D297" s="226" t="s">
        <v>139</v>
      </c>
      <c r="E297" s="227" t="s">
        <v>19</v>
      </c>
      <c r="F297" s="228" t="s">
        <v>505</v>
      </c>
      <c r="G297" s="225"/>
      <c r="H297" s="229">
        <v>16.800000000000001</v>
      </c>
      <c r="I297" s="230"/>
      <c r="J297" s="225"/>
      <c r="K297" s="225"/>
      <c r="L297" s="231"/>
      <c r="M297" s="232"/>
      <c r="N297" s="233"/>
      <c r="O297" s="233"/>
      <c r="P297" s="233"/>
      <c r="Q297" s="233"/>
      <c r="R297" s="233"/>
      <c r="S297" s="233"/>
      <c r="T297" s="234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35" t="s">
        <v>139</v>
      </c>
      <c r="AU297" s="235" t="s">
        <v>82</v>
      </c>
      <c r="AV297" s="13" t="s">
        <v>82</v>
      </c>
      <c r="AW297" s="13" t="s">
        <v>33</v>
      </c>
      <c r="AX297" s="13" t="s">
        <v>72</v>
      </c>
      <c r="AY297" s="235" t="s">
        <v>118</v>
      </c>
    </row>
    <row r="298" s="13" customFormat="1">
      <c r="A298" s="13"/>
      <c r="B298" s="224"/>
      <c r="C298" s="225"/>
      <c r="D298" s="226" t="s">
        <v>139</v>
      </c>
      <c r="E298" s="227" t="s">
        <v>19</v>
      </c>
      <c r="F298" s="228" t="s">
        <v>506</v>
      </c>
      <c r="G298" s="225"/>
      <c r="H298" s="229">
        <v>4.9400000000000004</v>
      </c>
      <c r="I298" s="230"/>
      <c r="J298" s="225"/>
      <c r="K298" s="225"/>
      <c r="L298" s="231"/>
      <c r="M298" s="232"/>
      <c r="N298" s="233"/>
      <c r="O298" s="233"/>
      <c r="P298" s="233"/>
      <c r="Q298" s="233"/>
      <c r="R298" s="233"/>
      <c r="S298" s="233"/>
      <c r="T298" s="234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35" t="s">
        <v>139</v>
      </c>
      <c r="AU298" s="235" t="s">
        <v>82</v>
      </c>
      <c r="AV298" s="13" t="s">
        <v>82</v>
      </c>
      <c r="AW298" s="13" t="s">
        <v>33</v>
      </c>
      <c r="AX298" s="13" t="s">
        <v>72</v>
      </c>
      <c r="AY298" s="235" t="s">
        <v>118</v>
      </c>
    </row>
    <row r="299" s="14" customFormat="1">
      <c r="A299" s="14"/>
      <c r="B299" s="236"/>
      <c r="C299" s="237"/>
      <c r="D299" s="226" t="s">
        <v>139</v>
      </c>
      <c r="E299" s="238" t="s">
        <v>19</v>
      </c>
      <c r="F299" s="239" t="s">
        <v>150</v>
      </c>
      <c r="G299" s="237"/>
      <c r="H299" s="240">
        <v>21.740000000000002</v>
      </c>
      <c r="I299" s="241"/>
      <c r="J299" s="237"/>
      <c r="K299" s="237"/>
      <c r="L299" s="242"/>
      <c r="M299" s="243"/>
      <c r="N299" s="244"/>
      <c r="O299" s="244"/>
      <c r="P299" s="244"/>
      <c r="Q299" s="244"/>
      <c r="R299" s="244"/>
      <c r="S299" s="244"/>
      <c r="T299" s="245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46" t="s">
        <v>139</v>
      </c>
      <c r="AU299" s="246" t="s">
        <v>82</v>
      </c>
      <c r="AV299" s="14" t="s">
        <v>125</v>
      </c>
      <c r="AW299" s="14" t="s">
        <v>33</v>
      </c>
      <c r="AX299" s="14" t="s">
        <v>80</v>
      </c>
      <c r="AY299" s="246" t="s">
        <v>118</v>
      </c>
    </row>
    <row r="300" s="2" customFormat="1" ht="33" customHeight="1">
      <c r="A300" s="40"/>
      <c r="B300" s="41"/>
      <c r="C300" s="206" t="s">
        <v>507</v>
      </c>
      <c r="D300" s="206" t="s">
        <v>120</v>
      </c>
      <c r="E300" s="207" t="s">
        <v>508</v>
      </c>
      <c r="F300" s="208" t="s">
        <v>509</v>
      </c>
      <c r="G300" s="209" t="s">
        <v>145</v>
      </c>
      <c r="H300" s="210">
        <v>0.17699999999999999</v>
      </c>
      <c r="I300" s="211"/>
      <c r="J300" s="212">
        <f>ROUND(I300*H300,2)</f>
        <v>0</v>
      </c>
      <c r="K300" s="208" t="s">
        <v>124</v>
      </c>
      <c r="L300" s="46"/>
      <c r="M300" s="213" t="s">
        <v>19</v>
      </c>
      <c r="N300" s="214" t="s">
        <v>43</v>
      </c>
      <c r="O300" s="86"/>
      <c r="P300" s="215">
        <f>O300*H300</f>
        <v>0</v>
      </c>
      <c r="Q300" s="215">
        <v>2.5018699999999998</v>
      </c>
      <c r="R300" s="215">
        <f>Q300*H300</f>
        <v>0.44283098999999992</v>
      </c>
      <c r="S300" s="215">
        <v>0</v>
      </c>
      <c r="T300" s="216">
        <f>S300*H300</f>
        <v>0</v>
      </c>
      <c r="U300" s="40"/>
      <c r="V300" s="40"/>
      <c r="W300" s="40"/>
      <c r="X300" s="40"/>
      <c r="Y300" s="40"/>
      <c r="Z300" s="40"/>
      <c r="AA300" s="40"/>
      <c r="AB300" s="40"/>
      <c r="AC300" s="40"/>
      <c r="AD300" s="40"/>
      <c r="AE300" s="40"/>
      <c r="AR300" s="217" t="s">
        <v>125</v>
      </c>
      <c r="AT300" s="217" t="s">
        <v>120</v>
      </c>
      <c r="AU300" s="217" t="s">
        <v>82</v>
      </c>
      <c r="AY300" s="19" t="s">
        <v>118</v>
      </c>
      <c r="BE300" s="218">
        <f>IF(N300="základní",J300,0)</f>
        <v>0</v>
      </c>
      <c r="BF300" s="218">
        <f>IF(N300="snížená",J300,0)</f>
        <v>0</v>
      </c>
      <c r="BG300" s="218">
        <f>IF(N300="zákl. přenesená",J300,0)</f>
        <v>0</v>
      </c>
      <c r="BH300" s="218">
        <f>IF(N300="sníž. přenesená",J300,0)</f>
        <v>0</v>
      </c>
      <c r="BI300" s="218">
        <f>IF(N300="nulová",J300,0)</f>
        <v>0</v>
      </c>
      <c r="BJ300" s="19" t="s">
        <v>80</v>
      </c>
      <c r="BK300" s="218">
        <f>ROUND(I300*H300,2)</f>
        <v>0</v>
      </c>
      <c r="BL300" s="19" t="s">
        <v>125</v>
      </c>
      <c r="BM300" s="217" t="s">
        <v>510</v>
      </c>
    </row>
    <row r="301" s="2" customFormat="1">
      <c r="A301" s="40"/>
      <c r="B301" s="41"/>
      <c r="C301" s="42"/>
      <c r="D301" s="219" t="s">
        <v>127</v>
      </c>
      <c r="E301" s="42"/>
      <c r="F301" s="220" t="s">
        <v>511</v>
      </c>
      <c r="G301" s="42"/>
      <c r="H301" s="42"/>
      <c r="I301" s="221"/>
      <c r="J301" s="42"/>
      <c r="K301" s="42"/>
      <c r="L301" s="46"/>
      <c r="M301" s="222"/>
      <c r="N301" s="223"/>
      <c r="O301" s="86"/>
      <c r="P301" s="86"/>
      <c r="Q301" s="86"/>
      <c r="R301" s="86"/>
      <c r="S301" s="86"/>
      <c r="T301" s="87"/>
      <c r="U301" s="40"/>
      <c r="V301" s="40"/>
      <c r="W301" s="40"/>
      <c r="X301" s="40"/>
      <c r="Y301" s="40"/>
      <c r="Z301" s="40"/>
      <c r="AA301" s="40"/>
      <c r="AB301" s="40"/>
      <c r="AC301" s="40"/>
      <c r="AD301" s="40"/>
      <c r="AE301" s="40"/>
      <c r="AT301" s="19" t="s">
        <v>127</v>
      </c>
      <c r="AU301" s="19" t="s">
        <v>82</v>
      </c>
    </row>
    <row r="302" s="13" customFormat="1">
      <c r="A302" s="13"/>
      <c r="B302" s="224"/>
      <c r="C302" s="225"/>
      <c r="D302" s="226" t="s">
        <v>139</v>
      </c>
      <c r="E302" s="227" t="s">
        <v>19</v>
      </c>
      <c r="F302" s="228" t="s">
        <v>512</v>
      </c>
      <c r="G302" s="225"/>
      <c r="H302" s="229">
        <v>0.17699999999999999</v>
      </c>
      <c r="I302" s="230"/>
      <c r="J302" s="225"/>
      <c r="K302" s="225"/>
      <c r="L302" s="231"/>
      <c r="M302" s="232"/>
      <c r="N302" s="233"/>
      <c r="O302" s="233"/>
      <c r="P302" s="233"/>
      <c r="Q302" s="233"/>
      <c r="R302" s="233"/>
      <c r="S302" s="233"/>
      <c r="T302" s="234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35" t="s">
        <v>139</v>
      </c>
      <c r="AU302" s="235" t="s">
        <v>82</v>
      </c>
      <c r="AV302" s="13" t="s">
        <v>82</v>
      </c>
      <c r="AW302" s="13" t="s">
        <v>33</v>
      </c>
      <c r="AX302" s="13" t="s">
        <v>80</v>
      </c>
      <c r="AY302" s="235" t="s">
        <v>118</v>
      </c>
    </row>
    <row r="303" s="2" customFormat="1" ht="37.8" customHeight="1">
      <c r="A303" s="40"/>
      <c r="B303" s="41"/>
      <c r="C303" s="206" t="s">
        <v>513</v>
      </c>
      <c r="D303" s="206" t="s">
        <v>120</v>
      </c>
      <c r="E303" s="207" t="s">
        <v>514</v>
      </c>
      <c r="F303" s="208" t="s">
        <v>515</v>
      </c>
      <c r="G303" s="209" t="s">
        <v>359</v>
      </c>
      <c r="H303" s="210">
        <v>1</v>
      </c>
      <c r="I303" s="211"/>
      <c r="J303" s="212">
        <f>ROUND(I303*H303,2)</f>
        <v>0</v>
      </c>
      <c r="K303" s="208" t="s">
        <v>124</v>
      </c>
      <c r="L303" s="46"/>
      <c r="M303" s="213" t="s">
        <v>19</v>
      </c>
      <c r="N303" s="214" t="s">
        <v>43</v>
      </c>
      <c r="O303" s="86"/>
      <c r="P303" s="215">
        <f>O303*H303</f>
        <v>0</v>
      </c>
      <c r="Q303" s="215">
        <v>0.017770000000000001</v>
      </c>
      <c r="R303" s="215">
        <f>Q303*H303</f>
        <v>0.017770000000000001</v>
      </c>
      <c r="S303" s="215">
        <v>0</v>
      </c>
      <c r="T303" s="216">
        <f>S303*H303</f>
        <v>0</v>
      </c>
      <c r="U303" s="40"/>
      <c r="V303" s="40"/>
      <c r="W303" s="40"/>
      <c r="X303" s="40"/>
      <c r="Y303" s="40"/>
      <c r="Z303" s="40"/>
      <c r="AA303" s="40"/>
      <c r="AB303" s="40"/>
      <c r="AC303" s="40"/>
      <c r="AD303" s="40"/>
      <c r="AE303" s="40"/>
      <c r="AR303" s="217" t="s">
        <v>125</v>
      </c>
      <c r="AT303" s="217" t="s">
        <v>120</v>
      </c>
      <c r="AU303" s="217" t="s">
        <v>82</v>
      </c>
      <c r="AY303" s="19" t="s">
        <v>118</v>
      </c>
      <c r="BE303" s="218">
        <f>IF(N303="základní",J303,0)</f>
        <v>0</v>
      </c>
      <c r="BF303" s="218">
        <f>IF(N303="snížená",J303,0)</f>
        <v>0</v>
      </c>
      <c r="BG303" s="218">
        <f>IF(N303="zákl. přenesená",J303,0)</f>
        <v>0</v>
      </c>
      <c r="BH303" s="218">
        <f>IF(N303="sníž. přenesená",J303,0)</f>
        <v>0</v>
      </c>
      <c r="BI303" s="218">
        <f>IF(N303="nulová",J303,0)</f>
        <v>0</v>
      </c>
      <c r="BJ303" s="19" t="s">
        <v>80</v>
      </c>
      <c r="BK303" s="218">
        <f>ROUND(I303*H303,2)</f>
        <v>0</v>
      </c>
      <c r="BL303" s="19" t="s">
        <v>125</v>
      </c>
      <c r="BM303" s="217" t="s">
        <v>516</v>
      </c>
    </row>
    <row r="304" s="2" customFormat="1">
      <c r="A304" s="40"/>
      <c r="B304" s="41"/>
      <c r="C304" s="42"/>
      <c r="D304" s="219" t="s">
        <v>127</v>
      </c>
      <c r="E304" s="42"/>
      <c r="F304" s="220" t="s">
        <v>517</v>
      </c>
      <c r="G304" s="42"/>
      <c r="H304" s="42"/>
      <c r="I304" s="221"/>
      <c r="J304" s="42"/>
      <c r="K304" s="42"/>
      <c r="L304" s="46"/>
      <c r="M304" s="222"/>
      <c r="N304" s="223"/>
      <c r="O304" s="86"/>
      <c r="P304" s="86"/>
      <c r="Q304" s="86"/>
      <c r="R304" s="86"/>
      <c r="S304" s="86"/>
      <c r="T304" s="87"/>
      <c r="U304" s="40"/>
      <c r="V304" s="40"/>
      <c r="W304" s="40"/>
      <c r="X304" s="40"/>
      <c r="Y304" s="40"/>
      <c r="Z304" s="40"/>
      <c r="AA304" s="40"/>
      <c r="AB304" s="40"/>
      <c r="AC304" s="40"/>
      <c r="AD304" s="40"/>
      <c r="AE304" s="40"/>
      <c r="AT304" s="19" t="s">
        <v>127</v>
      </c>
      <c r="AU304" s="19" t="s">
        <v>82</v>
      </c>
    </row>
    <row r="305" s="2" customFormat="1" ht="24.15" customHeight="1">
      <c r="A305" s="40"/>
      <c r="B305" s="41"/>
      <c r="C305" s="261" t="s">
        <v>518</v>
      </c>
      <c r="D305" s="261" t="s">
        <v>376</v>
      </c>
      <c r="E305" s="262" t="s">
        <v>519</v>
      </c>
      <c r="F305" s="263" t="s">
        <v>520</v>
      </c>
      <c r="G305" s="264" t="s">
        <v>359</v>
      </c>
      <c r="H305" s="265">
        <v>1</v>
      </c>
      <c r="I305" s="266"/>
      <c r="J305" s="267">
        <f>ROUND(I305*H305,2)</f>
        <v>0</v>
      </c>
      <c r="K305" s="263" t="s">
        <v>124</v>
      </c>
      <c r="L305" s="268"/>
      <c r="M305" s="269" t="s">
        <v>19</v>
      </c>
      <c r="N305" s="270" t="s">
        <v>43</v>
      </c>
      <c r="O305" s="86"/>
      <c r="P305" s="215">
        <f>O305*H305</f>
        <v>0</v>
      </c>
      <c r="Q305" s="215">
        <v>0.018339999999999999</v>
      </c>
      <c r="R305" s="215">
        <f>Q305*H305</f>
        <v>0.018339999999999999</v>
      </c>
      <c r="S305" s="215">
        <v>0</v>
      </c>
      <c r="T305" s="216">
        <f>S305*H305</f>
        <v>0</v>
      </c>
      <c r="U305" s="40"/>
      <c r="V305" s="40"/>
      <c r="W305" s="40"/>
      <c r="X305" s="40"/>
      <c r="Y305" s="40"/>
      <c r="Z305" s="40"/>
      <c r="AA305" s="40"/>
      <c r="AB305" s="40"/>
      <c r="AC305" s="40"/>
      <c r="AD305" s="40"/>
      <c r="AE305" s="40"/>
      <c r="AR305" s="217" t="s">
        <v>172</v>
      </c>
      <c r="AT305" s="217" t="s">
        <v>376</v>
      </c>
      <c r="AU305" s="217" t="s">
        <v>82</v>
      </c>
      <c r="AY305" s="19" t="s">
        <v>118</v>
      </c>
      <c r="BE305" s="218">
        <f>IF(N305="základní",J305,0)</f>
        <v>0</v>
      </c>
      <c r="BF305" s="218">
        <f>IF(N305="snížená",J305,0)</f>
        <v>0</v>
      </c>
      <c r="BG305" s="218">
        <f>IF(N305="zákl. přenesená",J305,0)</f>
        <v>0</v>
      </c>
      <c r="BH305" s="218">
        <f>IF(N305="sníž. přenesená",J305,0)</f>
        <v>0</v>
      </c>
      <c r="BI305" s="218">
        <f>IF(N305="nulová",J305,0)</f>
        <v>0</v>
      </c>
      <c r="BJ305" s="19" t="s">
        <v>80</v>
      </c>
      <c r="BK305" s="218">
        <f>ROUND(I305*H305,2)</f>
        <v>0</v>
      </c>
      <c r="BL305" s="19" t="s">
        <v>125</v>
      </c>
      <c r="BM305" s="217" t="s">
        <v>521</v>
      </c>
    </row>
    <row r="306" s="2" customFormat="1" ht="37.8" customHeight="1">
      <c r="A306" s="40"/>
      <c r="B306" s="41"/>
      <c r="C306" s="206" t="s">
        <v>522</v>
      </c>
      <c r="D306" s="206" t="s">
        <v>120</v>
      </c>
      <c r="E306" s="207" t="s">
        <v>523</v>
      </c>
      <c r="F306" s="208" t="s">
        <v>524</v>
      </c>
      <c r="G306" s="209" t="s">
        <v>359</v>
      </c>
      <c r="H306" s="210">
        <v>1</v>
      </c>
      <c r="I306" s="211"/>
      <c r="J306" s="212">
        <f>ROUND(I306*H306,2)</f>
        <v>0</v>
      </c>
      <c r="K306" s="208" t="s">
        <v>124</v>
      </c>
      <c r="L306" s="46"/>
      <c r="M306" s="213" t="s">
        <v>19</v>
      </c>
      <c r="N306" s="214" t="s">
        <v>43</v>
      </c>
      <c r="O306" s="86"/>
      <c r="P306" s="215">
        <f>O306*H306</f>
        <v>0</v>
      </c>
      <c r="Q306" s="215">
        <v>0.04684</v>
      </c>
      <c r="R306" s="215">
        <f>Q306*H306</f>
        <v>0.04684</v>
      </c>
      <c r="S306" s="215">
        <v>0</v>
      </c>
      <c r="T306" s="216">
        <f>S306*H306</f>
        <v>0</v>
      </c>
      <c r="U306" s="40"/>
      <c r="V306" s="40"/>
      <c r="W306" s="40"/>
      <c r="X306" s="40"/>
      <c r="Y306" s="40"/>
      <c r="Z306" s="40"/>
      <c r="AA306" s="40"/>
      <c r="AB306" s="40"/>
      <c r="AC306" s="40"/>
      <c r="AD306" s="40"/>
      <c r="AE306" s="40"/>
      <c r="AR306" s="217" t="s">
        <v>125</v>
      </c>
      <c r="AT306" s="217" t="s">
        <v>120</v>
      </c>
      <c r="AU306" s="217" t="s">
        <v>82</v>
      </c>
      <c r="AY306" s="19" t="s">
        <v>118</v>
      </c>
      <c r="BE306" s="218">
        <f>IF(N306="základní",J306,0)</f>
        <v>0</v>
      </c>
      <c r="BF306" s="218">
        <f>IF(N306="snížená",J306,0)</f>
        <v>0</v>
      </c>
      <c r="BG306" s="218">
        <f>IF(N306="zákl. přenesená",J306,0)</f>
        <v>0</v>
      </c>
      <c r="BH306" s="218">
        <f>IF(N306="sníž. přenesená",J306,0)</f>
        <v>0</v>
      </c>
      <c r="BI306" s="218">
        <f>IF(N306="nulová",J306,0)</f>
        <v>0</v>
      </c>
      <c r="BJ306" s="19" t="s">
        <v>80</v>
      </c>
      <c r="BK306" s="218">
        <f>ROUND(I306*H306,2)</f>
        <v>0</v>
      </c>
      <c r="BL306" s="19" t="s">
        <v>125</v>
      </c>
      <c r="BM306" s="217" t="s">
        <v>525</v>
      </c>
    </row>
    <row r="307" s="2" customFormat="1">
      <c r="A307" s="40"/>
      <c r="B307" s="41"/>
      <c r="C307" s="42"/>
      <c r="D307" s="219" t="s">
        <v>127</v>
      </c>
      <c r="E307" s="42"/>
      <c r="F307" s="220" t="s">
        <v>526</v>
      </c>
      <c r="G307" s="42"/>
      <c r="H307" s="42"/>
      <c r="I307" s="221"/>
      <c r="J307" s="42"/>
      <c r="K307" s="42"/>
      <c r="L307" s="46"/>
      <c r="M307" s="222"/>
      <c r="N307" s="223"/>
      <c r="O307" s="86"/>
      <c r="P307" s="86"/>
      <c r="Q307" s="86"/>
      <c r="R307" s="86"/>
      <c r="S307" s="86"/>
      <c r="T307" s="87"/>
      <c r="U307" s="40"/>
      <c r="V307" s="40"/>
      <c r="W307" s="40"/>
      <c r="X307" s="40"/>
      <c r="Y307" s="40"/>
      <c r="Z307" s="40"/>
      <c r="AA307" s="40"/>
      <c r="AB307" s="40"/>
      <c r="AC307" s="40"/>
      <c r="AD307" s="40"/>
      <c r="AE307" s="40"/>
      <c r="AT307" s="19" t="s">
        <v>127</v>
      </c>
      <c r="AU307" s="19" t="s">
        <v>82</v>
      </c>
    </row>
    <row r="308" s="2" customFormat="1" ht="33" customHeight="1">
      <c r="A308" s="40"/>
      <c r="B308" s="41"/>
      <c r="C308" s="261" t="s">
        <v>527</v>
      </c>
      <c r="D308" s="261" t="s">
        <v>376</v>
      </c>
      <c r="E308" s="262" t="s">
        <v>528</v>
      </c>
      <c r="F308" s="263" t="s">
        <v>529</v>
      </c>
      <c r="G308" s="264" t="s">
        <v>359</v>
      </c>
      <c r="H308" s="265">
        <v>1</v>
      </c>
      <c r="I308" s="266"/>
      <c r="J308" s="267">
        <f>ROUND(I308*H308,2)</f>
        <v>0</v>
      </c>
      <c r="K308" s="263" t="s">
        <v>124</v>
      </c>
      <c r="L308" s="268"/>
      <c r="M308" s="269" t="s">
        <v>19</v>
      </c>
      <c r="N308" s="270" t="s">
        <v>43</v>
      </c>
      <c r="O308" s="86"/>
      <c r="P308" s="215">
        <f>O308*H308</f>
        <v>0</v>
      </c>
      <c r="Q308" s="215">
        <v>0.01521</v>
      </c>
      <c r="R308" s="215">
        <f>Q308*H308</f>
        <v>0.01521</v>
      </c>
      <c r="S308" s="215">
        <v>0</v>
      </c>
      <c r="T308" s="216">
        <f>S308*H308</f>
        <v>0</v>
      </c>
      <c r="U308" s="40"/>
      <c r="V308" s="40"/>
      <c r="W308" s="40"/>
      <c r="X308" s="40"/>
      <c r="Y308" s="40"/>
      <c r="Z308" s="40"/>
      <c r="AA308" s="40"/>
      <c r="AB308" s="40"/>
      <c r="AC308" s="40"/>
      <c r="AD308" s="40"/>
      <c r="AE308" s="40"/>
      <c r="AR308" s="217" t="s">
        <v>172</v>
      </c>
      <c r="AT308" s="217" t="s">
        <v>376</v>
      </c>
      <c r="AU308" s="217" t="s">
        <v>82</v>
      </c>
      <c r="AY308" s="19" t="s">
        <v>118</v>
      </c>
      <c r="BE308" s="218">
        <f>IF(N308="základní",J308,0)</f>
        <v>0</v>
      </c>
      <c r="BF308" s="218">
        <f>IF(N308="snížená",J308,0)</f>
        <v>0</v>
      </c>
      <c r="BG308" s="218">
        <f>IF(N308="zákl. přenesená",J308,0)</f>
        <v>0</v>
      </c>
      <c r="BH308" s="218">
        <f>IF(N308="sníž. přenesená",J308,0)</f>
        <v>0</v>
      </c>
      <c r="BI308" s="218">
        <f>IF(N308="nulová",J308,0)</f>
        <v>0</v>
      </c>
      <c r="BJ308" s="19" t="s">
        <v>80</v>
      </c>
      <c r="BK308" s="218">
        <f>ROUND(I308*H308,2)</f>
        <v>0</v>
      </c>
      <c r="BL308" s="19" t="s">
        <v>125</v>
      </c>
      <c r="BM308" s="217" t="s">
        <v>530</v>
      </c>
    </row>
    <row r="309" s="12" customFormat="1" ht="22.8" customHeight="1">
      <c r="A309" s="12"/>
      <c r="B309" s="190"/>
      <c r="C309" s="191"/>
      <c r="D309" s="192" t="s">
        <v>71</v>
      </c>
      <c r="E309" s="204" t="s">
        <v>141</v>
      </c>
      <c r="F309" s="204" t="s">
        <v>142</v>
      </c>
      <c r="G309" s="191"/>
      <c r="H309" s="191"/>
      <c r="I309" s="194"/>
      <c r="J309" s="205">
        <f>BK309</f>
        <v>0</v>
      </c>
      <c r="K309" s="191"/>
      <c r="L309" s="196"/>
      <c r="M309" s="197"/>
      <c r="N309" s="198"/>
      <c r="O309" s="198"/>
      <c r="P309" s="199">
        <f>SUM(P310:P359)</f>
        <v>0</v>
      </c>
      <c r="Q309" s="198"/>
      <c r="R309" s="199">
        <f>SUM(R310:R359)</f>
        <v>2.9109645399999997</v>
      </c>
      <c r="S309" s="198"/>
      <c r="T309" s="200">
        <f>SUM(T310:T359)</f>
        <v>0</v>
      </c>
      <c r="U309" s="12"/>
      <c r="V309" s="12"/>
      <c r="W309" s="12"/>
      <c r="X309" s="12"/>
      <c r="Y309" s="12"/>
      <c r="Z309" s="12"/>
      <c r="AA309" s="12"/>
      <c r="AB309" s="12"/>
      <c r="AC309" s="12"/>
      <c r="AD309" s="12"/>
      <c r="AE309" s="12"/>
      <c r="AR309" s="201" t="s">
        <v>80</v>
      </c>
      <c r="AT309" s="202" t="s">
        <v>71</v>
      </c>
      <c r="AU309" s="202" t="s">
        <v>80</v>
      </c>
      <c r="AY309" s="201" t="s">
        <v>118</v>
      </c>
      <c r="BK309" s="203">
        <f>SUM(BK310:BK359)</f>
        <v>0</v>
      </c>
    </row>
    <row r="310" s="2" customFormat="1" ht="49.05" customHeight="1">
      <c r="A310" s="40"/>
      <c r="B310" s="41"/>
      <c r="C310" s="206" t="s">
        <v>531</v>
      </c>
      <c r="D310" s="206" t="s">
        <v>120</v>
      </c>
      <c r="E310" s="207" t="s">
        <v>532</v>
      </c>
      <c r="F310" s="208" t="s">
        <v>533</v>
      </c>
      <c r="G310" s="209" t="s">
        <v>136</v>
      </c>
      <c r="H310" s="210">
        <v>15.484999999999999</v>
      </c>
      <c r="I310" s="211"/>
      <c r="J310" s="212">
        <f>ROUND(I310*H310,2)</f>
        <v>0</v>
      </c>
      <c r="K310" s="208" t="s">
        <v>124</v>
      </c>
      <c r="L310" s="46"/>
      <c r="M310" s="213" t="s">
        <v>19</v>
      </c>
      <c r="N310" s="214" t="s">
        <v>43</v>
      </c>
      <c r="O310" s="86"/>
      <c r="P310" s="215">
        <f>O310*H310</f>
        <v>0</v>
      </c>
      <c r="Q310" s="215">
        <v>0.1295</v>
      </c>
      <c r="R310" s="215">
        <f>Q310*H310</f>
        <v>2.0053074999999998</v>
      </c>
      <c r="S310" s="215">
        <v>0</v>
      </c>
      <c r="T310" s="216">
        <f>S310*H310</f>
        <v>0</v>
      </c>
      <c r="U310" s="40"/>
      <c r="V310" s="40"/>
      <c r="W310" s="40"/>
      <c r="X310" s="40"/>
      <c r="Y310" s="40"/>
      <c r="Z310" s="40"/>
      <c r="AA310" s="40"/>
      <c r="AB310" s="40"/>
      <c r="AC310" s="40"/>
      <c r="AD310" s="40"/>
      <c r="AE310" s="40"/>
      <c r="AR310" s="217" t="s">
        <v>125</v>
      </c>
      <c r="AT310" s="217" t="s">
        <v>120</v>
      </c>
      <c r="AU310" s="217" t="s">
        <v>82</v>
      </c>
      <c r="AY310" s="19" t="s">
        <v>118</v>
      </c>
      <c r="BE310" s="218">
        <f>IF(N310="základní",J310,0)</f>
        <v>0</v>
      </c>
      <c r="BF310" s="218">
        <f>IF(N310="snížená",J310,0)</f>
        <v>0</v>
      </c>
      <c r="BG310" s="218">
        <f>IF(N310="zákl. přenesená",J310,0)</f>
        <v>0</v>
      </c>
      <c r="BH310" s="218">
        <f>IF(N310="sníž. přenesená",J310,0)</f>
        <v>0</v>
      </c>
      <c r="BI310" s="218">
        <f>IF(N310="nulová",J310,0)</f>
        <v>0</v>
      </c>
      <c r="BJ310" s="19" t="s">
        <v>80</v>
      </c>
      <c r="BK310" s="218">
        <f>ROUND(I310*H310,2)</f>
        <v>0</v>
      </c>
      <c r="BL310" s="19" t="s">
        <v>125</v>
      </c>
      <c r="BM310" s="217" t="s">
        <v>534</v>
      </c>
    </row>
    <row r="311" s="2" customFormat="1">
      <c r="A311" s="40"/>
      <c r="B311" s="41"/>
      <c r="C311" s="42"/>
      <c r="D311" s="219" t="s">
        <v>127</v>
      </c>
      <c r="E311" s="42"/>
      <c r="F311" s="220" t="s">
        <v>535</v>
      </c>
      <c r="G311" s="42"/>
      <c r="H311" s="42"/>
      <c r="I311" s="221"/>
      <c r="J311" s="42"/>
      <c r="K311" s="42"/>
      <c r="L311" s="46"/>
      <c r="M311" s="222"/>
      <c r="N311" s="223"/>
      <c r="O311" s="86"/>
      <c r="P311" s="86"/>
      <c r="Q311" s="86"/>
      <c r="R311" s="86"/>
      <c r="S311" s="86"/>
      <c r="T311" s="87"/>
      <c r="U311" s="40"/>
      <c r="V311" s="40"/>
      <c r="W311" s="40"/>
      <c r="X311" s="40"/>
      <c r="Y311" s="40"/>
      <c r="Z311" s="40"/>
      <c r="AA311" s="40"/>
      <c r="AB311" s="40"/>
      <c r="AC311" s="40"/>
      <c r="AD311" s="40"/>
      <c r="AE311" s="40"/>
      <c r="AT311" s="19" t="s">
        <v>127</v>
      </c>
      <c r="AU311" s="19" t="s">
        <v>82</v>
      </c>
    </row>
    <row r="312" s="13" customFormat="1">
      <c r="A312" s="13"/>
      <c r="B312" s="224"/>
      <c r="C312" s="225"/>
      <c r="D312" s="226" t="s">
        <v>139</v>
      </c>
      <c r="E312" s="227" t="s">
        <v>19</v>
      </c>
      <c r="F312" s="228" t="s">
        <v>536</v>
      </c>
      <c r="G312" s="225"/>
      <c r="H312" s="229">
        <v>15.484999999999999</v>
      </c>
      <c r="I312" s="230"/>
      <c r="J312" s="225"/>
      <c r="K312" s="225"/>
      <c r="L312" s="231"/>
      <c r="M312" s="232"/>
      <c r="N312" s="233"/>
      <c r="O312" s="233"/>
      <c r="P312" s="233"/>
      <c r="Q312" s="233"/>
      <c r="R312" s="233"/>
      <c r="S312" s="233"/>
      <c r="T312" s="234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35" t="s">
        <v>139</v>
      </c>
      <c r="AU312" s="235" t="s">
        <v>82</v>
      </c>
      <c r="AV312" s="13" t="s">
        <v>82</v>
      </c>
      <c r="AW312" s="13" t="s">
        <v>33</v>
      </c>
      <c r="AX312" s="13" t="s">
        <v>80</v>
      </c>
      <c r="AY312" s="235" t="s">
        <v>118</v>
      </c>
    </row>
    <row r="313" s="2" customFormat="1" ht="16.5" customHeight="1">
      <c r="A313" s="40"/>
      <c r="B313" s="41"/>
      <c r="C313" s="261" t="s">
        <v>537</v>
      </c>
      <c r="D313" s="261" t="s">
        <v>376</v>
      </c>
      <c r="E313" s="262" t="s">
        <v>538</v>
      </c>
      <c r="F313" s="263" t="s">
        <v>539</v>
      </c>
      <c r="G313" s="264" t="s">
        <v>136</v>
      </c>
      <c r="H313" s="265">
        <v>15.795</v>
      </c>
      <c r="I313" s="266"/>
      <c r="J313" s="267">
        <f>ROUND(I313*H313,2)</f>
        <v>0</v>
      </c>
      <c r="K313" s="263" t="s">
        <v>124</v>
      </c>
      <c r="L313" s="268"/>
      <c r="M313" s="269" t="s">
        <v>19</v>
      </c>
      <c r="N313" s="270" t="s">
        <v>43</v>
      </c>
      <c r="O313" s="86"/>
      <c r="P313" s="215">
        <f>O313*H313</f>
        <v>0</v>
      </c>
      <c r="Q313" s="215">
        <v>0.056120000000000003</v>
      </c>
      <c r="R313" s="215">
        <f>Q313*H313</f>
        <v>0.88641540000000008</v>
      </c>
      <c r="S313" s="215">
        <v>0</v>
      </c>
      <c r="T313" s="216">
        <f>S313*H313</f>
        <v>0</v>
      </c>
      <c r="U313" s="40"/>
      <c r="V313" s="40"/>
      <c r="W313" s="40"/>
      <c r="X313" s="40"/>
      <c r="Y313" s="40"/>
      <c r="Z313" s="40"/>
      <c r="AA313" s="40"/>
      <c r="AB313" s="40"/>
      <c r="AC313" s="40"/>
      <c r="AD313" s="40"/>
      <c r="AE313" s="40"/>
      <c r="AR313" s="217" t="s">
        <v>172</v>
      </c>
      <c r="AT313" s="217" t="s">
        <v>376</v>
      </c>
      <c r="AU313" s="217" t="s">
        <v>82</v>
      </c>
      <c r="AY313" s="19" t="s">
        <v>118</v>
      </c>
      <c r="BE313" s="218">
        <f>IF(N313="základní",J313,0)</f>
        <v>0</v>
      </c>
      <c r="BF313" s="218">
        <f>IF(N313="snížená",J313,0)</f>
        <v>0</v>
      </c>
      <c r="BG313" s="218">
        <f>IF(N313="zákl. přenesená",J313,0)</f>
        <v>0</v>
      </c>
      <c r="BH313" s="218">
        <f>IF(N313="sníž. přenesená",J313,0)</f>
        <v>0</v>
      </c>
      <c r="BI313" s="218">
        <f>IF(N313="nulová",J313,0)</f>
        <v>0</v>
      </c>
      <c r="BJ313" s="19" t="s">
        <v>80</v>
      </c>
      <c r="BK313" s="218">
        <f>ROUND(I313*H313,2)</f>
        <v>0</v>
      </c>
      <c r="BL313" s="19" t="s">
        <v>125</v>
      </c>
      <c r="BM313" s="217" t="s">
        <v>540</v>
      </c>
    </row>
    <row r="314" s="13" customFormat="1">
      <c r="A314" s="13"/>
      <c r="B314" s="224"/>
      <c r="C314" s="225"/>
      <c r="D314" s="226" t="s">
        <v>139</v>
      </c>
      <c r="E314" s="225"/>
      <c r="F314" s="228" t="s">
        <v>541</v>
      </c>
      <c r="G314" s="225"/>
      <c r="H314" s="229">
        <v>15.795</v>
      </c>
      <c r="I314" s="230"/>
      <c r="J314" s="225"/>
      <c r="K314" s="225"/>
      <c r="L314" s="231"/>
      <c r="M314" s="232"/>
      <c r="N314" s="233"/>
      <c r="O314" s="233"/>
      <c r="P314" s="233"/>
      <c r="Q314" s="233"/>
      <c r="R314" s="233"/>
      <c r="S314" s="233"/>
      <c r="T314" s="234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35" t="s">
        <v>139</v>
      </c>
      <c r="AU314" s="235" t="s">
        <v>82</v>
      </c>
      <c r="AV314" s="13" t="s">
        <v>82</v>
      </c>
      <c r="AW314" s="13" t="s">
        <v>4</v>
      </c>
      <c r="AX314" s="13" t="s">
        <v>80</v>
      </c>
      <c r="AY314" s="235" t="s">
        <v>118</v>
      </c>
    </row>
    <row r="315" s="2" customFormat="1" ht="49.05" customHeight="1">
      <c r="A315" s="40"/>
      <c r="B315" s="41"/>
      <c r="C315" s="206" t="s">
        <v>542</v>
      </c>
      <c r="D315" s="206" t="s">
        <v>120</v>
      </c>
      <c r="E315" s="207" t="s">
        <v>543</v>
      </c>
      <c r="F315" s="208" t="s">
        <v>544</v>
      </c>
      <c r="G315" s="209" t="s">
        <v>136</v>
      </c>
      <c r="H315" s="210">
        <v>1.2</v>
      </c>
      <c r="I315" s="211"/>
      <c r="J315" s="212">
        <f>ROUND(I315*H315,2)</f>
        <v>0</v>
      </c>
      <c r="K315" s="208" t="s">
        <v>124</v>
      </c>
      <c r="L315" s="46"/>
      <c r="M315" s="213" t="s">
        <v>19</v>
      </c>
      <c r="N315" s="214" t="s">
        <v>43</v>
      </c>
      <c r="O315" s="86"/>
      <c r="P315" s="215">
        <f>O315*H315</f>
        <v>0</v>
      </c>
      <c r="Q315" s="215">
        <v>0</v>
      </c>
      <c r="R315" s="215">
        <f>Q315*H315</f>
        <v>0</v>
      </c>
      <c r="S315" s="215">
        <v>0</v>
      </c>
      <c r="T315" s="216">
        <f>S315*H315</f>
        <v>0</v>
      </c>
      <c r="U315" s="40"/>
      <c r="V315" s="40"/>
      <c r="W315" s="40"/>
      <c r="X315" s="40"/>
      <c r="Y315" s="40"/>
      <c r="Z315" s="40"/>
      <c r="AA315" s="40"/>
      <c r="AB315" s="40"/>
      <c r="AC315" s="40"/>
      <c r="AD315" s="40"/>
      <c r="AE315" s="40"/>
      <c r="AR315" s="217" t="s">
        <v>125</v>
      </c>
      <c r="AT315" s="217" t="s">
        <v>120</v>
      </c>
      <c r="AU315" s="217" t="s">
        <v>82</v>
      </c>
      <c r="AY315" s="19" t="s">
        <v>118</v>
      </c>
      <c r="BE315" s="218">
        <f>IF(N315="základní",J315,0)</f>
        <v>0</v>
      </c>
      <c r="BF315" s="218">
        <f>IF(N315="snížená",J315,0)</f>
        <v>0</v>
      </c>
      <c r="BG315" s="218">
        <f>IF(N315="zákl. přenesená",J315,0)</f>
        <v>0</v>
      </c>
      <c r="BH315" s="218">
        <f>IF(N315="sníž. přenesená",J315,0)</f>
        <v>0</v>
      </c>
      <c r="BI315" s="218">
        <f>IF(N315="nulová",J315,0)</f>
        <v>0</v>
      </c>
      <c r="BJ315" s="19" t="s">
        <v>80</v>
      </c>
      <c r="BK315" s="218">
        <f>ROUND(I315*H315,2)</f>
        <v>0</v>
      </c>
      <c r="BL315" s="19" t="s">
        <v>125</v>
      </c>
      <c r="BM315" s="217" t="s">
        <v>545</v>
      </c>
    </row>
    <row r="316" s="2" customFormat="1">
      <c r="A316" s="40"/>
      <c r="B316" s="41"/>
      <c r="C316" s="42"/>
      <c r="D316" s="219" t="s">
        <v>127</v>
      </c>
      <c r="E316" s="42"/>
      <c r="F316" s="220" t="s">
        <v>546</v>
      </c>
      <c r="G316" s="42"/>
      <c r="H316" s="42"/>
      <c r="I316" s="221"/>
      <c r="J316" s="42"/>
      <c r="K316" s="42"/>
      <c r="L316" s="46"/>
      <c r="M316" s="222"/>
      <c r="N316" s="223"/>
      <c r="O316" s="86"/>
      <c r="P316" s="86"/>
      <c r="Q316" s="86"/>
      <c r="R316" s="86"/>
      <c r="S316" s="86"/>
      <c r="T316" s="87"/>
      <c r="U316" s="40"/>
      <c r="V316" s="40"/>
      <c r="W316" s="40"/>
      <c r="X316" s="40"/>
      <c r="Y316" s="40"/>
      <c r="Z316" s="40"/>
      <c r="AA316" s="40"/>
      <c r="AB316" s="40"/>
      <c r="AC316" s="40"/>
      <c r="AD316" s="40"/>
      <c r="AE316" s="40"/>
      <c r="AT316" s="19" t="s">
        <v>127</v>
      </c>
      <c r="AU316" s="19" t="s">
        <v>82</v>
      </c>
    </row>
    <row r="317" s="2" customFormat="1" ht="44.25" customHeight="1">
      <c r="A317" s="40"/>
      <c r="B317" s="41"/>
      <c r="C317" s="206" t="s">
        <v>547</v>
      </c>
      <c r="D317" s="206" t="s">
        <v>120</v>
      </c>
      <c r="E317" s="207" t="s">
        <v>548</v>
      </c>
      <c r="F317" s="208" t="s">
        <v>549</v>
      </c>
      <c r="G317" s="209" t="s">
        <v>123</v>
      </c>
      <c r="H317" s="210">
        <v>84.989000000000004</v>
      </c>
      <c r="I317" s="211"/>
      <c r="J317" s="212">
        <f>ROUND(I317*H317,2)</f>
        <v>0</v>
      </c>
      <c r="K317" s="208" t="s">
        <v>124</v>
      </c>
      <c r="L317" s="46"/>
      <c r="M317" s="213" t="s">
        <v>19</v>
      </c>
      <c r="N317" s="214" t="s">
        <v>43</v>
      </c>
      <c r="O317" s="86"/>
      <c r="P317" s="215">
        <f>O317*H317</f>
        <v>0</v>
      </c>
      <c r="Q317" s="215">
        <v>0</v>
      </c>
      <c r="R317" s="215">
        <f>Q317*H317</f>
        <v>0</v>
      </c>
      <c r="S317" s="215">
        <v>0</v>
      </c>
      <c r="T317" s="216">
        <f>S317*H317</f>
        <v>0</v>
      </c>
      <c r="U317" s="40"/>
      <c r="V317" s="40"/>
      <c r="W317" s="40"/>
      <c r="X317" s="40"/>
      <c r="Y317" s="40"/>
      <c r="Z317" s="40"/>
      <c r="AA317" s="40"/>
      <c r="AB317" s="40"/>
      <c r="AC317" s="40"/>
      <c r="AD317" s="40"/>
      <c r="AE317" s="40"/>
      <c r="AR317" s="217" t="s">
        <v>125</v>
      </c>
      <c r="AT317" s="217" t="s">
        <v>120</v>
      </c>
      <c r="AU317" s="217" t="s">
        <v>82</v>
      </c>
      <c r="AY317" s="19" t="s">
        <v>118</v>
      </c>
      <c r="BE317" s="218">
        <f>IF(N317="základní",J317,0)</f>
        <v>0</v>
      </c>
      <c r="BF317" s="218">
        <f>IF(N317="snížená",J317,0)</f>
        <v>0</v>
      </c>
      <c r="BG317" s="218">
        <f>IF(N317="zákl. přenesená",J317,0)</f>
        <v>0</v>
      </c>
      <c r="BH317" s="218">
        <f>IF(N317="sníž. přenesená",J317,0)</f>
        <v>0</v>
      </c>
      <c r="BI317" s="218">
        <f>IF(N317="nulová",J317,0)</f>
        <v>0</v>
      </c>
      <c r="BJ317" s="19" t="s">
        <v>80</v>
      </c>
      <c r="BK317" s="218">
        <f>ROUND(I317*H317,2)</f>
        <v>0</v>
      </c>
      <c r="BL317" s="19" t="s">
        <v>125</v>
      </c>
      <c r="BM317" s="217" t="s">
        <v>550</v>
      </c>
    </row>
    <row r="318" s="2" customFormat="1">
      <c r="A318" s="40"/>
      <c r="B318" s="41"/>
      <c r="C318" s="42"/>
      <c r="D318" s="219" t="s">
        <v>127</v>
      </c>
      <c r="E318" s="42"/>
      <c r="F318" s="220" t="s">
        <v>551</v>
      </c>
      <c r="G318" s="42"/>
      <c r="H318" s="42"/>
      <c r="I318" s="221"/>
      <c r="J318" s="42"/>
      <c r="K318" s="42"/>
      <c r="L318" s="46"/>
      <c r="M318" s="222"/>
      <c r="N318" s="223"/>
      <c r="O318" s="86"/>
      <c r="P318" s="86"/>
      <c r="Q318" s="86"/>
      <c r="R318" s="86"/>
      <c r="S318" s="86"/>
      <c r="T318" s="87"/>
      <c r="U318" s="40"/>
      <c r="V318" s="40"/>
      <c r="W318" s="40"/>
      <c r="X318" s="40"/>
      <c r="Y318" s="40"/>
      <c r="Z318" s="40"/>
      <c r="AA318" s="40"/>
      <c r="AB318" s="40"/>
      <c r="AC318" s="40"/>
      <c r="AD318" s="40"/>
      <c r="AE318" s="40"/>
      <c r="AT318" s="19" t="s">
        <v>127</v>
      </c>
      <c r="AU318" s="19" t="s">
        <v>82</v>
      </c>
    </row>
    <row r="319" s="13" customFormat="1">
      <c r="A319" s="13"/>
      <c r="B319" s="224"/>
      <c r="C319" s="225"/>
      <c r="D319" s="226" t="s">
        <v>139</v>
      </c>
      <c r="E319" s="227" t="s">
        <v>19</v>
      </c>
      <c r="F319" s="228" t="s">
        <v>552</v>
      </c>
      <c r="G319" s="225"/>
      <c r="H319" s="229">
        <v>84.989000000000004</v>
      </c>
      <c r="I319" s="230"/>
      <c r="J319" s="225"/>
      <c r="K319" s="225"/>
      <c r="L319" s="231"/>
      <c r="M319" s="232"/>
      <c r="N319" s="233"/>
      <c r="O319" s="233"/>
      <c r="P319" s="233"/>
      <c r="Q319" s="233"/>
      <c r="R319" s="233"/>
      <c r="S319" s="233"/>
      <c r="T319" s="234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35" t="s">
        <v>139</v>
      </c>
      <c r="AU319" s="235" t="s">
        <v>82</v>
      </c>
      <c r="AV319" s="13" t="s">
        <v>82</v>
      </c>
      <c r="AW319" s="13" t="s">
        <v>33</v>
      </c>
      <c r="AX319" s="13" t="s">
        <v>80</v>
      </c>
      <c r="AY319" s="235" t="s">
        <v>118</v>
      </c>
    </row>
    <row r="320" s="2" customFormat="1" ht="55.5" customHeight="1">
      <c r="A320" s="40"/>
      <c r="B320" s="41"/>
      <c r="C320" s="206" t="s">
        <v>553</v>
      </c>
      <c r="D320" s="206" t="s">
        <v>120</v>
      </c>
      <c r="E320" s="207" t="s">
        <v>554</v>
      </c>
      <c r="F320" s="208" t="s">
        <v>555</v>
      </c>
      <c r="G320" s="209" t="s">
        <v>123</v>
      </c>
      <c r="H320" s="210">
        <v>5099.3400000000001</v>
      </c>
      <c r="I320" s="211"/>
      <c r="J320" s="212">
        <f>ROUND(I320*H320,2)</f>
        <v>0</v>
      </c>
      <c r="K320" s="208" t="s">
        <v>124</v>
      </c>
      <c r="L320" s="46"/>
      <c r="M320" s="213" t="s">
        <v>19</v>
      </c>
      <c r="N320" s="214" t="s">
        <v>43</v>
      </c>
      <c r="O320" s="86"/>
      <c r="P320" s="215">
        <f>O320*H320</f>
        <v>0</v>
      </c>
      <c r="Q320" s="215">
        <v>0</v>
      </c>
      <c r="R320" s="215">
        <f>Q320*H320</f>
        <v>0</v>
      </c>
      <c r="S320" s="215">
        <v>0</v>
      </c>
      <c r="T320" s="216">
        <f>S320*H320</f>
        <v>0</v>
      </c>
      <c r="U320" s="40"/>
      <c r="V320" s="40"/>
      <c r="W320" s="40"/>
      <c r="X320" s="40"/>
      <c r="Y320" s="40"/>
      <c r="Z320" s="40"/>
      <c r="AA320" s="40"/>
      <c r="AB320" s="40"/>
      <c r="AC320" s="40"/>
      <c r="AD320" s="40"/>
      <c r="AE320" s="40"/>
      <c r="AR320" s="217" t="s">
        <v>125</v>
      </c>
      <c r="AT320" s="217" t="s">
        <v>120</v>
      </c>
      <c r="AU320" s="217" t="s">
        <v>82</v>
      </c>
      <c r="AY320" s="19" t="s">
        <v>118</v>
      </c>
      <c r="BE320" s="218">
        <f>IF(N320="základní",J320,0)</f>
        <v>0</v>
      </c>
      <c r="BF320" s="218">
        <f>IF(N320="snížená",J320,0)</f>
        <v>0</v>
      </c>
      <c r="BG320" s="218">
        <f>IF(N320="zákl. přenesená",J320,0)</f>
        <v>0</v>
      </c>
      <c r="BH320" s="218">
        <f>IF(N320="sníž. přenesená",J320,0)</f>
        <v>0</v>
      </c>
      <c r="BI320" s="218">
        <f>IF(N320="nulová",J320,0)</f>
        <v>0</v>
      </c>
      <c r="BJ320" s="19" t="s">
        <v>80</v>
      </c>
      <c r="BK320" s="218">
        <f>ROUND(I320*H320,2)</f>
        <v>0</v>
      </c>
      <c r="BL320" s="19" t="s">
        <v>125</v>
      </c>
      <c r="BM320" s="217" t="s">
        <v>556</v>
      </c>
    </row>
    <row r="321" s="2" customFormat="1">
      <c r="A321" s="40"/>
      <c r="B321" s="41"/>
      <c r="C321" s="42"/>
      <c r="D321" s="219" t="s">
        <v>127</v>
      </c>
      <c r="E321" s="42"/>
      <c r="F321" s="220" t="s">
        <v>557</v>
      </c>
      <c r="G321" s="42"/>
      <c r="H321" s="42"/>
      <c r="I321" s="221"/>
      <c r="J321" s="42"/>
      <c r="K321" s="42"/>
      <c r="L321" s="46"/>
      <c r="M321" s="222"/>
      <c r="N321" s="223"/>
      <c r="O321" s="86"/>
      <c r="P321" s="86"/>
      <c r="Q321" s="86"/>
      <c r="R321" s="86"/>
      <c r="S321" s="86"/>
      <c r="T321" s="87"/>
      <c r="U321" s="40"/>
      <c r="V321" s="40"/>
      <c r="W321" s="40"/>
      <c r="X321" s="40"/>
      <c r="Y321" s="40"/>
      <c r="Z321" s="40"/>
      <c r="AA321" s="40"/>
      <c r="AB321" s="40"/>
      <c r="AC321" s="40"/>
      <c r="AD321" s="40"/>
      <c r="AE321" s="40"/>
      <c r="AT321" s="19" t="s">
        <v>127</v>
      </c>
      <c r="AU321" s="19" t="s">
        <v>82</v>
      </c>
    </row>
    <row r="322" s="13" customFormat="1">
      <c r="A322" s="13"/>
      <c r="B322" s="224"/>
      <c r="C322" s="225"/>
      <c r="D322" s="226" t="s">
        <v>139</v>
      </c>
      <c r="E322" s="225"/>
      <c r="F322" s="228" t="s">
        <v>558</v>
      </c>
      <c r="G322" s="225"/>
      <c r="H322" s="229">
        <v>5099.3400000000001</v>
      </c>
      <c r="I322" s="230"/>
      <c r="J322" s="225"/>
      <c r="K322" s="225"/>
      <c r="L322" s="231"/>
      <c r="M322" s="232"/>
      <c r="N322" s="233"/>
      <c r="O322" s="233"/>
      <c r="P322" s="233"/>
      <c r="Q322" s="233"/>
      <c r="R322" s="233"/>
      <c r="S322" s="233"/>
      <c r="T322" s="234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35" t="s">
        <v>139</v>
      </c>
      <c r="AU322" s="235" t="s">
        <v>82</v>
      </c>
      <c r="AV322" s="13" t="s">
        <v>82</v>
      </c>
      <c r="AW322" s="13" t="s">
        <v>4</v>
      </c>
      <c r="AX322" s="13" t="s">
        <v>80</v>
      </c>
      <c r="AY322" s="235" t="s">
        <v>118</v>
      </c>
    </row>
    <row r="323" s="2" customFormat="1" ht="62.7" customHeight="1">
      <c r="A323" s="40"/>
      <c r="B323" s="41"/>
      <c r="C323" s="206" t="s">
        <v>559</v>
      </c>
      <c r="D323" s="206" t="s">
        <v>120</v>
      </c>
      <c r="E323" s="207" t="s">
        <v>560</v>
      </c>
      <c r="F323" s="208" t="s">
        <v>561</v>
      </c>
      <c r="G323" s="209" t="s">
        <v>359</v>
      </c>
      <c r="H323" s="210">
        <v>2</v>
      </c>
      <c r="I323" s="211"/>
      <c r="J323" s="212">
        <f>ROUND(I323*H323,2)</f>
        <v>0</v>
      </c>
      <c r="K323" s="208" t="s">
        <v>124</v>
      </c>
      <c r="L323" s="46"/>
      <c r="M323" s="213" t="s">
        <v>19</v>
      </c>
      <c r="N323" s="214" t="s">
        <v>43</v>
      </c>
      <c r="O323" s="86"/>
      <c r="P323" s="215">
        <f>O323*H323</f>
        <v>0</v>
      </c>
      <c r="Q323" s="215">
        <v>0</v>
      </c>
      <c r="R323" s="215">
        <f>Q323*H323</f>
        <v>0</v>
      </c>
      <c r="S323" s="215">
        <v>0</v>
      </c>
      <c r="T323" s="216">
        <f>S323*H323</f>
        <v>0</v>
      </c>
      <c r="U323" s="40"/>
      <c r="V323" s="40"/>
      <c r="W323" s="40"/>
      <c r="X323" s="40"/>
      <c r="Y323" s="40"/>
      <c r="Z323" s="40"/>
      <c r="AA323" s="40"/>
      <c r="AB323" s="40"/>
      <c r="AC323" s="40"/>
      <c r="AD323" s="40"/>
      <c r="AE323" s="40"/>
      <c r="AR323" s="217" t="s">
        <v>125</v>
      </c>
      <c r="AT323" s="217" t="s">
        <v>120</v>
      </c>
      <c r="AU323" s="217" t="s">
        <v>82</v>
      </c>
      <c r="AY323" s="19" t="s">
        <v>118</v>
      </c>
      <c r="BE323" s="218">
        <f>IF(N323="základní",J323,0)</f>
        <v>0</v>
      </c>
      <c r="BF323" s="218">
        <f>IF(N323="snížená",J323,0)</f>
        <v>0</v>
      </c>
      <c r="BG323" s="218">
        <f>IF(N323="zákl. přenesená",J323,0)</f>
        <v>0</v>
      </c>
      <c r="BH323" s="218">
        <f>IF(N323="sníž. přenesená",J323,0)</f>
        <v>0</v>
      </c>
      <c r="BI323" s="218">
        <f>IF(N323="nulová",J323,0)</f>
        <v>0</v>
      </c>
      <c r="BJ323" s="19" t="s">
        <v>80</v>
      </c>
      <c r="BK323" s="218">
        <f>ROUND(I323*H323,2)</f>
        <v>0</v>
      </c>
      <c r="BL323" s="19" t="s">
        <v>125</v>
      </c>
      <c r="BM323" s="217" t="s">
        <v>562</v>
      </c>
    </row>
    <row r="324" s="2" customFormat="1">
      <c r="A324" s="40"/>
      <c r="B324" s="41"/>
      <c r="C324" s="42"/>
      <c r="D324" s="219" t="s">
        <v>127</v>
      </c>
      <c r="E324" s="42"/>
      <c r="F324" s="220" t="s">
        <v>563</v>
      </c>
      <c r="G324" s="42"/>
      <c r="H324" s="42"/>
      <c r="I324" s="221"/>
      <c r="J324" s="42"/>
      <c r="K324" s="42"/>
      <c r="L324" s="46"/>
      <c r="M324" s="222"/>
      <c r="N324" s="223"/>
      <c r="O324" s="86"/>
      <c r="P324" s="86"/>
      <c r="Q324" s="86"/>
      <c r="R324" s="86"/>
      <c r="S324" s="86"/>
      <c r="T324" s="87"/>
      <c r="U324" s="40"/>
      <c r="V324" s="40"/>
      <c r="W324" s="40"/>
      <c r="X324" s="40"/>
      <c r="Y324" s="40"/>
      <c r="Z324" s="40"/>
      <c r="AA324" s="40"/>
      <c r="AB324" s="40"/>
      <c r="AC324" s="40"/>
      <c r="AD324" s="40"/>
      <c r="AE324" s="40"/>
      <c r="AT324" s="19" t="s">
        <v>127</v>
      </c>
      <c r="AU324" s="19" t="s">
        <v>82</v>
      </c>
    </row>
    <row r="325" s="2" customFormat="1" ht="44.25" customHeight="1">
      <c r="A325" s="40"/>
      <c r="B325" s="41"/>
      <c r="C325" s="206" t="s">
        <v>564</v>
      </c>
      <c r="D325" s="206" t="s">
        <v>120</v>
      </c>
      <c r="E325" s="207" t="s">
        <v>565</v>
      </c>
      <c r="F325" s="208" t="s">
        <v>566</v>
      </c>
      <c r="G325" s="209" t="s">
        <v>123</v>
      </c>
      <c r="H325" s="210">
        <v>84.989000000000004</v>
      </c>
      <c r="I325" s="211"/>
      <c r="J325" s="212">
        <f>ROUND(I325*H325,2)</f>
        <v>0</v>
      </c>
      <c r="K325" s="208" t="s">
        <v>124</v>
      </c>
      <c r="L325" s="46"/>
      <c r="M325" s="213" t="s">
        <v>19</v>
      </c>
      <c r="N325" s="214" t="s">
        <v>43</v>
      </c>
      <c r="O325" s="86"/>
      <c r="P325" s="215">
        <f>O325*H325</f>
        <v>0</v>
      </c>
      <c r="Q325" s="215">
        <v>0</v>
      </c>
      <c r="R325" s="215">
        <f>Q325*H325</f>
        <v>0</v>
      </c>
      <c r="S325" s="215">
        <v>0</v>
      </c>
      <c r="T325" s="216">
        <f>S325*H325</f>
        <v>0</v>
      </c>
      <c r="U325" s="40"/>
      <c r="V325" s="40"/>
      <c r="W325" s="40"/>
      <c r="X325" s="40"/>
      <c r="Y325" s="40"/>
      <c r="Z325" s="40"/>
      <c r="AA325" s="40"/>
      <c r="AB325" s="40"/>
      <c r="AC325" s="40"/>
      <c r="AD325" s="40"/>
      <c r="AE325" s="40"/>
      <c r="AR325" s="217" t="s">
        <v>125</v>
      </c>
      <c r="AT325" s="217" t="s">
        <v>120</v>
      </c>
      <c r="AU325" s="217" t="s">
        <v>82</v>
      </c>
      <c r="AY325" s="19" t="s">
        <v>118</v>
      </c>
      <c r="BE325" s="218">
        <f>IF(N325="základní",J325,0)</f>
        <v>0</v>
      </c>
      <c r="BF325" s="218">
        <f>IF(N325="snížená",J325,0)</f>
        <v>0</v>
      </c>
      <c r="BG325" s="218">
        <f>IF(N325="zákl. přenesená",J325,0)</f>
        <v>0</v>
      </c>
      <c r="BH325" s="218">
        <f>IF(N325="sníž. přenesená",J325,0)</f>
        <v>0</v>
      </c>
      <c r="BI325" s="218">
        <f>IF(N325="nulová",J325,0)</f>
        <v>0</v>
      </c>
      <c r="BJ325" s="19" t="s">
        <v>80</v>
      </c>
      <c r="BK325" s="218">
        <f>ROUND(I325*H325,2)</f>
        <v>0</v>
      </c>
      <c r="BL325" s="19" t="s">
        <v>125</v>
      </c>
      <c r="BM325" s="217" t="s">
        <v>567</v>
      </c>
    </row>
    <row r="326" s="2" customFormat="1">
      <c r="A326" s="40"/>
      <c r="B326" s="41"/>
      <c r="C326" s="42"/>
      <c r="D326" s="219" t="s">
        <v>127</v>
      </c>
      <c r="E326" s="42"/>
      <c r="F326" s="220" t="s">
        <v>568</v>
      </c>
      <c r="G326" s="42"/>
      <c r="H326" s="42"/>
      <c r="I326" s="221"/>
      <c r="J326" s="42"/>
      <c r="K326" s="42"/>
      <c r="L326" s="46"/>
      <c r="M326" s="222"/>
      <c r="N326" s="223"/>
      <c r="O326" s="86"/>
      <c r="P326" s="86"/>
      <c r="Q326" s="86"/>
      <c r="R326" s="86"/>
      <c r="S326" s="86"/>
      <c r="T326" s="87"/>
      <c r="U326" s="40"/>
      <c r="V326" s="40"/>
      <c r="W326" s="40"/>
      <c r="X326" s="40"/>
      <c r="Y326" s="40"/>
      <c r="Z326" s="40"/>
      <c r="AA326" s="40"/>
      <c r="AB326" s="40"/>
      <c r="AC326" s="40"/>
      <c r="AD326" s="40"/>
      <c r="AE326" s="40"/>
      <c r="AT326" s="19" t="s">
        <v>127</v>
      </c>
      <c r="AU326" s="19" t="s">
        <v>82</v>
      </c>
    </row>
    <row r="327" s="2" customFormat="1" ht="37.8" customHeight="1">
      <c r="A327" s="40"/>
      <c r="B327" s="41"/>
      <c r="C327" s="206" t="s">
        <v>569</v>
      </c>
      <c r="D327" s="206" t="s">
        <v>120</v>
      </c>
      <c r="E327" s="207" t="s">
        <v>570</v>
      </c>
      <c r="F327" s="208" t="s">
        <v>571</v>
      </c>
      <c r="G327" s="209" t="s">
        <v>145</v>
      </c>
      <c r="H327" s="210">
        <v>31.971</v>
      </c>
      <c r="I327" s="211"/>
      <c r="J327" s="212">
        <f>ROUND(I327*H327,2)</f>
        <v>0</v>
      </c>
      <c r="K327" s="208" t="s">
        <v>124</v>
      </c>
      <c r="L327" s="46"/>
      <c r="M327" s="213" t="s">
        <v>19</v>
      </c>
      <c r="N327" s="214" t="s">
        <v>43</v>
      </c>
      <c r="O327" s="86"/>
      <c r="P327" s="215">
        <f>O327*H327</f>
        <v>0</v>
      </c>
      <c r="Q327" s="215">
        <v>0</v>
      </c>
      <c r="R327" s="215">
        <f>Q327*H327</f>
        <v>0</v>
      </c>
      <c r="S327" s="215">
        <v>0</v>
      </c>
      <c r="T327" s="216">
        <f>S327*H327</f>
        <v>0</v>
      </c>
      <c r="U327" s="40"/>
      <c r="V327" s="40"/>
      <c r="W327" s="40"/>
      <c r="X327" s="40"/>
      <c r="Y327" s="40"/>
      <c r="Z327" s="40"/>
      <c r="AA327" s="40"/>
      <c r="AB327" s="40"/>
      <c r="AC327" s="40"/>
      <c r="AD327" s="40"/>
      <c r="AE327" s="40"/>
      <c r="AR327" s="217" t="s">
        <v>125</v>
      </c>
      <c r="AT327" s="217" t="s">
        <v>120</v>
      </c>
      <c r="AU327" s="217" t="s">
        <v>82</v>
      </c>
      <c r="AY327" s="19" t="s">
        <v>118</v>
      </c>
      <c r="BE327" s="218">
        <f>IF(N327="základní",J327,0)</f>
        <v>0</v>
      </c>
      <c r="BF327" s="218">
        <f>IF(N327="snížená",J327,0)</f>
        <v>0</v>
      </c>
      <c r="BG327" s="218">
        <f>IF(N327="zákl. přenesená",J327,0)</f>
        <v>0</v>
      </c>
      <c r="BH327" s="218">
        <f>IF(N327="sníž. přenesená",J327,0)</f>
        <v>0</v>
      </c>
      <c r="BI327" s="218">
        <f>IF(N327="nulová",J327,0)</f>
        <v>0</v>
      </c>
      <c r="BJ327" s="19" t="s">
        <v>80</v>
      </c>
      <c r="BK327" s="218">
        <f>ROUND(I327*H327,2)</f>
        <v>0</v>
      </c>
      <c r="BL327" s="19" t="s">
        <v>125</v>
      </c>
      <c r="BM327" s="217" t="s">
        <v>572</v>
      </c>
    </row>
    <row r="328" s="2" customFormat="1">
      <c r="A328" s="40"/>
      <c r="B328" s="41"/>
      <c r="C328" s="42"/>
      <c r="D328" s="219" t="s">
        <v>127</v>
      </c>
      <c r="E328" s="42"/>
      <c r="F328" s="220" t="s">
        <v>573</v>
      </c>
      <c r="G328" s="42"/>
      <c r="H328" s="42"/>
      <c r="I328" s="221"/>
      <c r="J328" s="42"/>
      <c r="K328" s="42"/>
      <c r="L328" s="46"/>
      <c r="M328" s="222"/>
      <c r="N328" s="223"/>
      <c r="O328" s="86"/>
      <c r="P328" s="86"/>
      <c r="Q328" s="86"/>
      <c r="R328" s="86"/>
      <c r="S328" s="86"/>
      <c r="T328" s="87"/>
      <c r="U328" s="40"/>
      <c r="V328" s="40"/>
      <c r="W328" s="40"/>
      <c r="X328" s="40"/>
      <c r="Y328" s="40"/>
      <c r="Z328" s="40"/>
      <c r="AA328" s="40"/>
      <c r="AB328" s="40"/>
      <c r="AC328" s="40"/>
      <c r="AD328" s="40"/>
      <c r="AE328" s="40"/>
      <c r="AT328" s="19" t="s">
        <v>127</v>
      </c>
      <c r="AU328" s="19" t="s">
        <v>82</v>
      </c>
    </row>
    <row r="329" s="13" customFormat="1">
      <c r="A329" s="13"/>
      <c r="B329" s="224"/>
      <c r="C329" s="225"/>
      <c r="D329" s="226" t="s">
        <v>139</v>
      </c>
      <c r="E329" s="227" t="s">
        <v>19</v>
      </c>
      <c r="F329" s="228" t="s">
        <v>574</v>
      </c>
      <c r="G329" s="225"/>
      <c r="H329" s="229">
        <v>31.971</v>
      </c>
      <c r="I329" s="230"/>
      <c r="J329" s="225"/>
      <c r="K329" s="225"/>
      <c r="L329" s="231"/>
      <c r="M329" s="232"/>
      <c r="N329" s="233"/>
      <c r="O329" s="233"/>
      <c r="P329" s="233"/>
      <c r="Q329" s="233"/>
      <c r="R329" s="233"/>
      <c r="S329" s="233"/>
      <c r="T329" s="234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35" t="s">
        <v>139</v>
      </c>
      <c r="AU329" s="235" t="s">
        <v>82</v>
      </c>
      <c r="AV329" s="13" t="s">
        <v>82</v>
      </c>
      <c r="AW329" s="13" t="s">
        <v>33</v>
      </c>
      <c r="AX329" s="13" t="s">
        <v>80</v>
      </c>
      <c r="AY329" s="235" t="s">
        <v>118</v>
      </c>
    </row>
    <row r="330" s="2" customFormat="1" ht="33" customHeight="1">
      <c r="A330" s="40"/>
      <c r="B330" s="41"/>
      <c r="C330" s="206" t="s">
        <v>575</v>
      </c>
      <c r="D330" s="206" t="s">
        <v>120</v>
      </c>
      <c r="E330" s="207" t="s">
        <v>576</v>
      </c>
      <c r="F330" s="208" t="s">
        <v>577</v>
      </c>
      <c r="G330" s="209" t="s">
        <v>145</v>
      </c>
      <c r="H330" s="210">
        <v>31.971</v>
      </c>
      <c r="I330" s="211"/>
      <c r="J330" s="212">
        <f>ROUND(I330*H330,2)</f>
        <v>0</v>
      </c>
      <c r="K330" s="208" t="s">
        <v>124</v>
      </c>
      <c r="L330" s="46"/>
      <c r="M330" s="213" t="s">
        <v>19</v>
      </c>
      <c r="N330" s="214" t="s">
        <v>43</v>
      </c>
      <c r="O330" s="86"/>
      <c r="P330" s="215">
        <f>O330*H330</f>
        <v>0</v>
      </c>
      <c r="Q330" s="215">
        <v>0</v>
      </c>
      <c r="R330" s="215">
        <f>Q330*H330</f>
        <v>0</v>
      </c>
      <c r="S330" s="215">
        <v>0</v>
      </c>
      <c r="T330" s="216">
        <f>S330*H330</f>
        <v>0</v>
      </c>
      <c r="U330" s="40"/>
      <c r="V330" s="40"/>
      <c r="W330" s="40"/>
      <c r="X330" s="40"/>
      <c r="Y330" s="40"/>
      <c r="Z330" s="40"/>
      <c r="AA330" s="40"/>
      <c r="AB330" s="40"/>
      <c r="AC330" s="40"/>
      <c r="AD330" s="40"/>
      <c r="AE330" s="40"/>
      <c r="AR330" s="217" t="s">
        <v>125</v>
      </c>
      <c r="AT330" s="217" t="s">
        <v>120</v>
      </c>
      <c r="AU330" s="217" t="s">
        <v>82</v>
      </c>
      <c r="AY330" s="19" t="s">
        <v>118</v>
      </c>
      <c r="BE330" s="218">
        <f>IF(N330="základní",J330,0)</f>
        <v>0</v>
      </c>
      <c r="BF330" s="218">
        <f>IF(N330="snížená",J330,0)</f>
        <v>0</v>
      </c>
      <c r="BG330" s="218">
        <f>IF(N330="zákl. přenesená",J330,0)</f>
        <v>0</v>
      </c>
      <c r="BH330" s="218">
        <f>IF(N330="sníž. přenesená",J330,0)</f>
        <v>0</v>
      </c>
      <c r="BI330" s="218">
        <f>IF(N330="nulová",J330,0)</f>
        <v>0</v>
      </c>
      <c r="BJ330" s="19" t="s">
        <v>80</v>
      </c>
      <c r="BK330" s="218">
        <f>ROUND(I330*H330,2)</f>
        <v>0</v>
      </c>
      <c r="BL330" s="19" t="s">
        <v>125</v>
      </c>
      <c r="BM330" s="217" t="s">
        <v>578</v>
      </c>
    </row>
    <row r="331" s="2" customFormat="1">
      <c r="A331" s="40"/>
      <c r="B331" s="41"/>
      <c r="C331" s="42"/>
      <c r="D331" s="219" t="s">
        <v>127</v>
      </c>
      <c r="E331" s="42"/>
      <c r="F331" s="220" t="s">
        <v>579</v>
      </c>
      <c r="G331" s="42"/>
      <c r="H331" s="42"/>
      <c r="I331" s="221"/>
      <c r="J331" s="42"/>
      <c r="K331" s="42"/>
      <c r="L331" s="46"/>
      <c r="M331" s="222"/>
      <c r="N331" s="223"/>
      <c r="O331" s="86"/>
      <c r="P331" s="86"/>
      <c r="Q331" s="86"/>
      <c r="R331" s="86"/>
      <c r="S331" s="86"/>
      <c r="T331" s="87"/>
      <c r="U331" s="40"/>
      <c r="V331" s="40"/>
      <c r="W331" s="40"/>
      <c r="X331" s="40"/>
      <c r="Y331" s="40"/>
      <c r="Z331" s="40"/>
      <c r="AA331" s="40"/>
      <c r="AB331" s="40"/>
      <c r="AC331" s="40"/>
      <c r="AD331" s="40"/>
      <c r="AE331" s="40"/>
      <c r="AT331" s="19" t="s">
        <v>127</v>
      </c>
      <c r="AU331" s="19" t="s">
        <v>82</v>
      </c>
    </row>
    <row r="332" s="2" customFormat="1" ht="44.25" customHeight="1">
      <c r="A332" s="40"/>
      <c r="B332" s="41"/>
      <c r="C332" s="206" t="s">
        <v>580</v>
      </c>
      <c r="D332" s="206" t="s">
        <v>120</v>
      </c>
      <c r="E332" s="207" t="s">
        <v>581</v>
      </c>
      <c r="F332" s="208" t="s">
        <v>582</v>
      </c>
      <c r="G332" s="209" t="s">
        <v>145</v>
      </c>
      <c r="H332" s="210">
        <v>959.13</v>
      </c>
      <c r="I332" s="211"/>
      <c r="J332" s="212">
        <f>ROUND(I332*H332,2)</f>
        <v>0</v>
      </c>
      <c r="K332" s="208" t="s">
        <v>124</v>
      </c>
      <c r="L332" s="46"/>
      <c r="M332" s="213" t="s">
        <v>19</v>
      </c>
      <c r="N332" s="214" t="s">
        <v>43</v>
      </c>
      <c r="O332" s="86"/>
      <c r="P332" s="215">
        <f>O332*H332</f>
        <v>0</v>
      </c>
      <c r="Q332" s="215">
        <v>0</v>
      </c>
      <c r="R332" s="215">
        <f>Q332*H332</f>
        <v>0</v>
      </c>
      <c r="S332" s="215">
        <v>0</v>
      </c>
      <c r="T332" s="216">
        <f>S332*H332</f>
        <v>0</v>
      </c>
      <c r="U332" s="40"/>
      <c r="V332" s="40"/>
      <c r="W332" s="40"/>
      <c r="X332" s="40"/>
      <c r="Y332" s="40"/>
      <c r="Z332" s="40"/>
      <c r="AA332" s="40"/>
      <c r="AB332" s="40"/>
      <c r="AC332" s="40"/>
      <c r="AD332" s="40"/>
      <c r="AE332" s="40"/>
      <c r="AR332" s="217" t="s">
        <v>125</v>
      </c>
      <c r="AT332" s="217" t="s">
        <v>120</v>
      </c>
      <c r="AU332" s="217" t="s">
        <v>82</v>
      </c>
      <c r="AY332" s="19" t="s">
        <v>118</v>
      </c>
      <c r="BE332" s="218">
        <f>IF(N332="základní",J332,0)</f>
        <v>0</v>
      </c>
      <c r="BF332" s="218">
        <f>IF(N332="snížená",J332,0)</f>
        <v>0</v>
      </c>
      <c r="BG332" s="218">
        <f>IF(N332="zákl. přenesená",J332,0)</f>
        <v>0</v>
      </c>
      <c r="BH332" s="218">
        <f>IF(N332="sníž. přenesená",J332,0)</f>
        <v>0</v>
      </c>
      <c r="BI332" s="218">
        <f>IF(N332="nulová",J332,0)</f>
        <v>0</v>
      </c>
      <c r="BJ332" s="19" t="s">
        <v>80</v>
      </c>
      <c r="BK332" s="218">
        <f>ROUND(I332*H332,2)</f>
        <v>0</v>
      </c>
      <c r="BL332" s="19" t="s">
        <v>125</v>
      </c>
      <c r="BM332" s="217" t="s">
        <v>583</v>
      </c>
    </row>
    <row r="333" s="2" customFormat="1">
      <c r="A333" s="40"/>
      <c r="B333" s="41"/>
      <c r="C333" s="42"/>
      <c r="D333" s="219" t="s">
        <v>127</v>
      </c>
      <c r="E333" s="42"/>
      <c r="F333" s="220" t="s">
        <v>584</v>
      </c>
      <c r="G333" s="42"/>
      <c r="H333" s="42"/>
      <c r="I333" s="221"/>
      <c r="J333" s="42"/>
      <c r="K333" s="42"/>
      <c r="L333" s="46"/>
      <c r="M333" s="222"/>
      <c r="N333" s="223"/>
      <c r="O333" s="86"/>
      <c r="P333" s="86"/>
      <c r="Q333" s="86"/>
      <c r="R333" s="86"/>
      <c r="S333" s="86"/>
      <c r="T333" s="87"/>
      <c r="U333" s="40"/>
      <c r="V333" s="40"/>
      <c r="W333" s="40"/>
      <c r="X333" s="40"/>
      <c r="Y333" s="40"/>
      <c r="Z333" s="40"/>
      <c r="AA333" s="40"/>
      <c r="AB333" s="40"/>
      <c r="AC333" s="40"/>
      <c r="AD333" s="40"/>
      <c r="AE333" s="40"/>
      <c r="AT333" s="19" t="s">
        <v>127</v>
      </c>
      <c r="AU333" s="19" t="s">
        <v>82</v>
      </c>
    </row>
    <row r="334" s="13" customFormat="1">
      <c r="A334" s="13"/>
      <c r="B334" s="224"/>
      <c r="C334" s="225"/>
      <c r="D334" s="226" t="s">
        <v>139</v>
      </c>
      <c r="E334" s="225"/>
      <c r="F334" s="228" t="s">
        <v>585</v>
      </c>
      <c r="G334" s="225"/>
      <c r="H334" s="229">
        <v>959.13</v>
      </c>
      <c r="I334" s="230"/>
      <c r="J334" s="225"/>
      <c r="K334" s="225"/>
      <c r="L334" s="231"/>
      <c r="M334" s="232"/>
      <c r="N334" s="233"/>
      <c r="O334" s="233"/>
      <c r="P334" s="233"/>
      <c r="Q334" s="233"/>
      <c r="R334" s="233"/>
      <c r="S334" s="233"/>
      <c r="T334" s="234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35" t="s">
        <v>139</v>
      </c>
      <c r="AU334" s="235" t="s">
        <v>82</v>
      </c>
      <c r="AV334" s="13" t="s">
        <v>82</v>
      </c>
      <c r="AW334" s="13" t="s">
        <v>4</v>
      </c>
      <c r="AX334" s="13" t="s">
        <v>80</v>
      </c>
      <c r="AY334" s="235" t="s">
        <v>118</v>
      </c>
    </row>
    <row r="335" s="2" customFormat="1" ht="37.8" customHeight="1">
      <c r="A335" s="40"/>
      <c r="B335" s="41"/>
      <c r="C335" s="206" t="s">
        <v>586</v>
      </c>
      <c r="D335" s="206" t="s">
        <v>120</v>
      </c>
      <c r="E335" s="207" t="s">
        <v>587</v>
      </c>
      <c r="F335" s="208" t="s">
        <v>588</v>
      </c>
      <c r="G335" s="209" t="s">
        <v>145</v>
      </c>
      <c r="H335" s="210">
        <v>31.971</v>
      </c>
      <c r="I335" s="211"/>
      <c r="J335" s="212">
        <f>ROUND(I335*H335,2)</f>
        <v>0</v>
      </c>
      <c r="K335" s="208" t="s">
        <v>124</v>
      </c>
      <c r="L335" s="46"/>
      <c r="M335" s="213" t="s">
        <v>19</v>
      </c>
      <c r="N335" s="214" t="s">
        <v>43</v>
      </c>
      <c r="O335" s="86"/>
      <c r="P335" s="215">
        <f>O335*H335</f>
        <v>0</v>
      </c>
      <c r="Q335" s="215">
        <v>0</v>
      </c>
      <c r="R335" s="215">
        <f>Q335*H335</f>
        <v>0</v>
      </c>
      <c r="S335" s="215">
        <v>0</v>
      </c>
      <c r="T335" s="216">
        <f>S335*H335</f>
        <v>0</v>
      </c>
      <c r="U335" s="40"/>
      <c r="V335" s="40"/>
      <c r="W335" s="40"/>
      <c r="X335" s="40"/>
      <c r="Y335" s="40"/>
      <c r="Z335" s="40"/>
      <c r="AA335" s="40"/>
      <c r="AB335" s="40"/>
      <c r="AC335" s="40"/>
      <c r="AD335" s="40"/>
      <c r="AE335" s="40"/>
      <c r="AR335" s="217" t="s">
        <v>125</v>
      </c>
      <c r="AT335" s="217" t="s">
        <v>120</v>
      </c>
      <c r="AU335" s="217" t="s">
        <v>82</v>
      </c>
      <c r="AY335" s="19" t="s">
        <v>118</v>
      </c>
      <c r="BE335" s="218">
        <f>IF(N335="základní",J335,0)</f>
        <v>0</v>
      </c>
      <c r="BF335" s="218">
        <f>IF(N335="snížená",J335,0)</f>
        <v>0</v>
      </c>
      <c r="BG335" s="218">
        <f>IF(N335="zákl. přenesená",J335,0)</f>
        <v>0</v>
      </c>
      <c r="BH335" s="218">
        <f>IF(N335="sníž. přenesená",J335,0)</f>
        <v>0</v>
      </c>
      <c r="BI335" s="218">
        <f>IF(N335="nulová",J335,0)</f>
        <v>0</v>
      </c>
      <c r="BJ335" s="19" t="s">
        <v>80</v>
      </c>
      <c r="BK335" s="218">
        <f>ROUND(I335*H335,2)</f>
        <v>0</v>
      </c>
      <c r="BL335" s="19" t="s">
        <v>125</v>
      </c>
      <c r="BM335" s="217" t="s">
        <v>589</v>
      </c>
    </row>
    <row r="336" s="2" customFormat="1">
      <c r="A336" s="40"/>
      <c r="B336" s="41"/>
      <c r="C336" s="42"/>
      <c r="D336" s="219" t="s">
        <v>127</v>
      </c>
      <c r="E336" s="42"/>
      <c r="F336" s="220" t="s">
        <v>590</v>
      </c>
      <c r="G336" s="42"/>
      <c r="H336" s="42"/>
      <c r="I336" s="221"/>
      <c r="J336" s="42"/>
      <c r="K336" s="42"/>
      <c r="L336" s="46"/>
      <c r="M336" s="222"/>
      <c r="N336" s="223"/>
      <c r="O336" s="86"/>
      <c r="P336" s="86"/>
      <c r="Q336" s="86"/>
      <c r="R336" s="86"/>
      <c r="S336" s="86"/>
      <c r="T336" s="87"/>
      <c r="U336" s="40"/>
      <c r="V336" s="40"/>
      <c r="W336" s="40"/>
      <c r="X336" s="40"/>
      <c r="Y336" s="40"/>
      <c r="Z336" s="40"/>
      <c r="AA336" s="40"/>
      <c r="AB336" s="40"/>
      <c r="AC336" s="40"/>
      <c r="AD336" s="40"/>
      <c r="AE336" s="40"/>
      <c r="AT336" s="19" t="s">
        <v>127</v>
      </c>
      <c r="AU336" s="19" t="s">
        <v>82</v>
      </c>
    </row>
    <row r="337" s="2" customFormat="1" ht="24.15" customHeight="1">
      <c r="A337" s="40"/>
      <c r="B337" s="41"/>
      <c r="C337" s="206" t="s">
        <v>591</v>
      </c>
      <c r="D337" s="206" t="s">
        <v>120</v>
      </c>
      <c r="E337" s="207" t="s">
        <v>592</v>
      </c>
      <c r="F337" s="208" t="s">
        <v>593</v>
      </c>
      <c r="G337" s="209" t="s">
        <v>123</v>
      </c>
      <c r="H337" s="210">
        <v>84.980000000000004</v>
      </c>
      <c r="I337" s="211"/>
      <c r="J337" s="212">
        <f>ROUND(I337*H337,2)</f>
        <v>0</v>
      </c>
      <c r="K337" s="208" t="s">
        <v>124</v>
      </c>
      <c r="L337" s="46"/>
      <c r="M337" s="213" t="s">
        <v>19</v>
      </c>
      <c r="N337" s="214" t="s">
        <v>43</v>
      </c>
      <c r="O337" s="86"/>
      <c r="P337" s="215">
        <f>O337*H337</f>
        <v>0</v>
      </c>
      <c r="Q337" s="215">
        <v>0</v>
      </c>
      <c r="R337" s="215">
        <f>Q337*H337</f>
        <v>0</v>
      </c>
      <c r="S337" s="215">
        <v>0</v>
      </c>
      <c r="T337" s="216">
        <f>S337*H337</f>
        <v>0</v>
      </c>
      <c r="U337" s="40"/>
      <c r="V337" s="40"/>
      <c r="W337" s="40"/>
      <c r="X337" s="40"/>
      <c r="Y337" s="40"/>
      <c r="Z337" s="40"/>
      <c r="AA337" s="40"/>
      <c r="AB337" s="40"/>
      <c r="AC337" s="40"/>
      <c r="AD337" s="40"/>
      <c r="AE337" s="40"/>
      <c r="AR337" s="217" t="s">
        <v>125</v>
      </c>
      <c r="AT337" s="217" t="s">
        <v>120</v>
      </c>
      <c r="AU337" s="217" t="s">
        <v>82</v>
      </c>
      <c r="AY337" s="19" t="s">
        <v>118</v>
      </c>
      <c r="BE337" s="218">
        <f>IF(N337="základní",J337,0)</f>
        <v>0</v>
      </c>
      <c r="BF337" s="218">
        <f>IF(N337="snížená",J337,0)</f>
        <v>0</v>
      </c>
      <c r="BG337" s="218">
        <f>IF(N337="zákl. přenesená",J337,0)</f>
        <v>0</v>
      </c>
      <c r="BH337" s="218">
        <f>IF(N337="sníž. přenesená",J337,0)</f>
        <v>0</v>
      </c>
      <c r="BI337" s="218">
        <f>IF(N337="nulová",J337,0)</f>
        <v>0</v>
      </c>
      <c r="BJ337" s="19" t="s">
        <v>80</v>
      </c>
      <c r="BK337" s="218">
        <f>ROUND(I337*H337,2)</f>
        <v>0</v>
      </c>
      <c r="BL337" s="19" t="s">
        <v>125</v>
      </c>
      <c r="BM337" s="217" t="s">
        <v>594</v>
      </c>
    </row>
    <row r="338" s="2" customFormat="1">
      <c r="A338" s="40"/>
      <c r="B338" s="41"/>
      <c r="C338" s="42"/>
      <c r="D338" s="219" t="s">
        <v>127</v>
      </c>
      <c r="E338" s="42"/>
      <c r="F338" s="220" t="s">
        <v>595</v>
      </c>
      <c r="G338" s="42"/>
      <c r="H338" s="42"/>
      <c r="I338" s="221"/>
      <c r="J338" s="42"/>
      <c r="K338" s="42"/>
      <c r="L338" s="46"/>
      <c r="M338" s="222"/>
      <c r="N338" s="223"/>
      <c r="O338" s="86"/>
      <c r="P338" s="86"/>
      <c r="Q338" s="86"/>
      <c r="R338" s="86"/>
      <c r="S338" s="86"/>
      <c r="T338" s="87"/>
      <c r="U338" s="40"/>
      <c r="V338" s="40"/>
      <c r="W338" s="40"/>
      <c r="X338" s="40"/>
      <c r="Y338" s="40"/>
      <c r="Z338" s="40"/>
      <c r="AA338" s="40"/>
      <c r="AB338" s="40"/>
      <c r="AC338" s="40"/>
      <c r="AD338" s="40"/>
      <c r="AE338" s="40"/>
      <c r="AT338" s="19" t="s">
        <v>127</v>
      </c>
      <c r="AU338" s="19" t="s">
        <v>82</v>
      </c>
    </row>
    <row r="339" s="2" customFormat="1" ht="33" customHeight="1">
      <c r="A339" s="40"/>
      <c r="B339" s="41"/>
      <c r="C339" s="206" t="s">
        <v>596</v>
      </c>
      <c r="D339" s="206" t="s">
        <v>120</v>
      </c>
      <c r="E339" s="207" t="s">
        <v>597</v>
      </c>
      <c r="F339" s="208" t="s">
        <v>598</v>
      </c>
      <c r="G339" s="209" t="s">
        <v>123</v>
      </c>
      <c r="H339" s="210">
        <v>5098.8000000000002</v>
      </c>
      <c r="I339" s="211"/>
      <c r="J339" s="212">
        <f>ROUND(I339*H339,2)</f>
        <v>0</v>
      </c>
      <c r="K339" s="208" t="s">
        <v>124</v>
      </c>
      <c r="L339" s="46"/>
      <c r="M339" s="213" t="s">
        <v>19</v>
      </c>
      <c r="N339" s="214" t="s">
        <v>43</v>
      </c>
      <c r="O339" s="86"/>
      <c r="P339" s="215">
        <f>O339*H339</f>
        <v>0</v>
      </c>
      <c r="Q339" s="215">
        <v>0</v>
      </c>
      <c r="R339" s="215">
        <f>Q339*H339</f>
        <v>0</v>
      </c>
      <c r="S339" s="215">
        <v>0</v>
      </c>
      <c r="T339" s="216">
        <f>S339*H339</f>
        <v>0</v>
      </c>
      <c r="U339" s="40"/>
      <c r="V339" s="40"/>
      <c r="W339" s="40"/>
      <c r="X339" s="40"/>
      <c r="Y339" s="40"/>
      <c r="Z339" s="40"/>
      <c r="AA339" s="40"/>
      <c r="AB339" s="40"/>
      <c r="AC339" s="40"/>
      <c r="AD339" s="40"/>
      <c r="AE339" s="40"/>
      <c r="AR339" s="217" t="s">
        <v>125</v>
      </c>
      <c r="AT339" s="217" t="s">
        <v>120</v>
      </c>
      <c r="AU339" s="217" t="s">
        <v>82</v>
      </c>
      <c r="AY339" s="19" t="s">
        <v>118</v>
      </c>
      <c r="BE339" s="218">
        <f>IF(N339="základní",J339,0)</f>
        <v>0</v>
      </c>
      <c r="BF339" s="218">
        <f>IF(N339="snížená",J339,0)</f>
        <v>0</v>
      </c>
      <c r="BG339" s="218">
        <f>IF(N339="zákl. přenesená",J339,0)</f>
        <v>0</v>
      </c>
      <c r="BH339" s="218">
        <f>IF(N339="sníž. přenesená",J339,0)</f>
        <v>0</v>
      </c>
      <c r="BI339" s="218">
        <f>IF(N339="nulová",J339,0)</f>
        <v>0</v>
      </c>
      <c r="BJ339" s="19" t="s">
        <v>80</v>
      </c>
      <c r="BK339" s="218">
        <f>ROUND(I339*H339,2)</f>
        <v>0</v>
      </c>
      <c r="BL339" s="19" t="s">
        <v>125</v>
      </c>
      <c r="BM339" s="217" t="s">
        <v>599</v>
      </c>
    </row>
    <row r="340" s="2" customFormat="1">
      <c r="A340" s="40"/>
      <c r="B340" s="41"/>
      <c r="C340" s="42"/>
      <c r="D340" s="219" t="s">
        <v>127</v>
      </c>
      <c r="E340" s="42"/>
      <c r="F340" s="220" t="s">
        <v>600</v>
      </c>
      <c r="G340" s="42"/>
      <c r="H340" s="42"/>
      <c r="I340" s="221"/>
      <c r="J340" s="42"/>
      <c r="K340" s="42"/>
      <c r="L340" s="46"/>
      <c r="M340" s="222"/>
      <c r="N340" s="223"/>
      <c r="O340" s="86"/>
      <c r="P340" s="86"/>
      <c r="Q340" s="86"/>
      <c r="R340" s="86"/>
      <c r="S340" s="86"/>
      <c r="T340" s="87"/>
      <c r="U340" s="40"/>
      <c r="V340" s="40"/>
      <c r="W340" s="40"/>
      <c r="X340" s="40"/>
      <c r="Y340" s="40"/>
      <c r="Z340" s="40"/>
      <c r="AA340" s="40"/>
      <c r="AB340" s="40"/>
      <c r="AC340" s="40"/>
      <c r="AD340" s="40"/>
      <c r="AE340" s="40"/>
      <c r="AT340" s="19" t="s">
        <v>127</v>
      </c>
      <c r="AU340" s="19" t="s">
        <v>82</v>
      </c>
    </row>
    <row r="341" s="13" customFormat="1">
      <c r="A341" s="13"/>
      <c r="B341" s="224"/>
      <c r="C341" s="225"/>
      <c r="D341" s="226" t="s">
        <v>139</v>
      </c>
      <c r="E341" s="225"/>
      <c r="F341" s="228" t="s">
        <v>601</v>
      </c>
      <c r="G341" s="225"/>
      <c r="H341" s="229">
        <v>5098.8000000000002</v>
      </c>
      <c r="I341" s="230"/>
      <c r="J341" s="225"/>
      <c r="K341" s="225"/>
      <c r="L341" s="231"/>
      <c r="M341" s="232"/>
      <c r="N341" s="233"/>
      <c r="O341" s="233"/>
      <c r="P341" s="233"/>
      <c r="Q341" s="233"/>
      <c r="R341" s="233"/>
      <c r="S341" s="233"/>
      <c r="T341" s="234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35" t="s">
        <v>139</v>
      </c>
      <c r="AU341" s="235" t="s">
        <v>82</v>
      </c>
      <c r="AV341" s="13" t="s">
        <v>82</v>
      </c>
      <c r="AW341" s="13" t="s">
        <v>4</v>
      </c>
      <c r="AX341" s="13" t="s">
        <v>80</v>
      </c>
      <c r="AY341" s="235" t="s">
        <v>118</v>
      </c>
    </row>
    <row r="342" s="2" customFormat="1" ht="24.15" customHeight="1">
      <c r="A342" s="40"/>
      <c r="B342" s="41"/>
      <c r="C342" s="206" t="s">
        <v>602</v>
      </c>
      <c r="D342" s="206" t="s">
        <v>120</v>
      </c>
      <c r="E342" s="207" t="s">
        <v>603</v>
      </c>
      <c r="F342" s="208" t="s">
        <v>604</v>
      </c>
      <c r="G342" s="209" t="s">
        <v>123</v>
      </c>
      <c r="H342" s="210">
        <v>84.980000000000004</v>
      </c>
      <c r="I342" s="211"/>
      <c r="J342" s="212">
        <f>ROUND(I342*H342,2)</f>
        <v>0</v>
      </c>
      <c r="K342" s="208" t="s">
        <v>124</v>
      </c>
      <c r="L342" s="46"/>
      <c r="M342" s="213" t="s">
        <v>19</v>
      </c>
      <c r="N342" s="214" t="s">
        <v>43</v>
      </c>
      <c r="O342" s="86"/>
      <c r="P342" s="215">
        <f>O342*H342</f>
        <v>0</v>
      </c>
      <c r="Q342" s="215">
        <v>0</v>
      </c>
      <c r="R342" s="215">
        <f>Q342*H342</f>
        <v>0</v>
      </c>
      <c r="S342" s="215">
        <v>0</v>
      </c>
      <c r="T342" s="216">
        <f>S342*H342</f>
        <v>0</v>
      </c>
      <c r="U342" s="40"/>
      <c r="V342" s="40"/>
      <c r="W342" s="40"/>
      <c r="X342" s="40"/>
      <c r="Y342" s="40"/>
      <c r="Z342" s="40"/>
      <c r="AA342" s="40"/>
      <c r="AB342" s="40"/>
      <c r="AC342" s="40"/>
      <c r="AD342" s="40"/>
      <c r="AE342" s="40"/>
      <c r="AR342" s="217" t="s">
        <v>125</v>
      </c>
      <c r="AT342" s="217" t="s">
        <v>120</v>
      </c>
      <c r="AU342" s="217" t="s">
        <v>82</v>
      </c>
      <c r="AY342" s="19" t="s">
        <v>118</v>
      </c>
      <c r="BE342" s="218">
        <f>IF(N342="základní",J342,0)</f>
        <v>0</v>
      </c>
      <c r="BF342" s="218">
        <f>IF(N342="snížená",J342,0)</f>
        <v>0</v>
      </c>
      <c r="BG342" s="218">
        <f>IF(N342="zákl. přenesená",J342,0)</f>
        <v>0</v>
      </c>
      <c r="BH342" s="218">
        <f>IF(N342="sníž. přenesená",J342,0)</f>
        <v>0</v>
      </c>
      <c r="BI342" s="218">
        <f>IF(N342="nulová",J342,0)</f>
        <v>0</v>
      </c>
      <c r="BJ342" s="19" t="s">
        <v>80</v>
      </c>
      <c r="BK342" s="218">
        <f>ROUND(I342*H342,2)</f>
        <v>0</v>
      </c>
      <c r="BL342" s="19" t="s">
        <v>125</v>
      </c>
      <c r="BM342" s="217" t="s">
        <v>605</v>
      </c>
    </row>
    <row r="343" s="2" customFormat="1">
      <c r="A343" s="40"/>
      <c r="B343" s="41"/>
      <c r="C343" s="42"/>
      <c r="D343" s="219" t="s">
        <v>127</v>
      </c>
      <c r="E343" s="42"/>
      <c r="F343" s="220" t="s">
        <v>606</v>
      </c>
      <c r="G343" s="42"/>
      <c r="H343" s="42"/>
      <c r="I343" s="221"/>
      <c r="J343" s="42"/>
      <c r="K343" s="42"/>
      <c r="L343" s="46"/>
      <c r="M343" s="222"/>
      <c r="N343" s="223"/>
      <c r="O343" s="86"/>
      <c r="P343" s="86"/>
      <c r="Q343" s="86"/>
      <c r="R343" s="86"/>
      <c r="S343" s="86"/>
      <c r="T343" s="87"/>
      <c r="U343" s="40"/>
      <c r="V343" s="40"/>
      <c r="W343" s="40"/>
      <c r="X343" s="40"/>
      <c r="Y343" s="40"/>
      <c r="Z343" s="40"/>
      <c r="AA343" s="40"/>
      <c r="AB343" s="40"/>
      <c r="AC343" s="40"/>
      <c r="AD343" s="40"/>
      <c r="AE343" s="40"/>
      <c r="AT343" s="19" t="s">
        <v>127</v>
      </c>
      <c r="AU343" s="19" t="s">
        <v>82</v>
      </c>
    </row>
    <row r="344" s="2" customFormat="1" ht="37.8" customHeight="1">
      <c r="A344" s="40"/>
      <c r="B344" s="41"/>
      <c r="C344" s="206" t="s">
        <v>607</v>
      </c>
      <c r="D344" s="206" t="s">
        <v>120</v>
      </c>
      <c r="E344" s="207" t="s">
        <v>608</v>
      </c>
      <c r="F344" s="208" t="s">
        <v>609</v>
      </c>
      <c r="G344" s="209" t="s">
        <v>123</v>
      </c>
      <c r="H344" s="210">
        <v>3.54</v>
      </c>
      <c r="I344" s="211"/>
      <c r="J344" s="212">
        <f>ROUND(I344*H344,2)</f>
        <v>0</v>
      </c>
      <c r="K344" s="208" t="s">
        <v>124</v>
      </c>
      <c r="L344" s="46"/>
      <c r="M344" s="213" t="s">
        <v>19</v>
      </c>
      <c r="N344" s="214" t="s">
        <v>43</v>
      </c>
      <c r="O344" s="86"/>
      <c r="P344" s="215">
        <f>O344*H344</f>
        <v>0</v>
      </c>
      <c r="Q344" s="215">
        <v>0.00012999999999999999</v>
      </c>
      <c r="R344" s="215">
        <f>Q344*H344</f>
        <v>0.00046019999999999996</v>
      </c>
      <c r="S344" s="215">
        <v>0</v>
      </c>
      <c r="T344" s="216">
        <f>S344*H344</f>
        <v>0</v>
      </c>
      <c r="U344" s="40"/>
      <c r="V344" s="40"/>
      <c r="W344" s="40"/>
      <c r="X344" s="40"/>
      <c r="Y344" s="40"/>
      <c r="Z344" s="40"/>
      <c r="AA344" s="40"/>
      <c r="AB344" s="40"/>
      <c r="AC344" s="40"/>
      <c r="AD344" s="40"/>
      <c r="AE344" s="40"/>
      <c r="AR344" s="217" t="s">
        <v>125</v>
      </c>
      <c r="AT344" s="217" t="s">
        <v>120</v>
      </c>
      <c r="AU344" s="217" t="s">
        <v>82</v>
      </c>
      <c r="AY344" s="19" t="s">
        <v>118</v>
      </c>
      <c r="BE344" s="218">
        <f>IF(N344="základní",J344,0)</f>
        <v>0</v>
      </c>
      <c r="BF344" s="218">
        <f>IF(N344="snížená",J344,0)</f>
        <v>0</v>
      </c>
      <c r="BG344" s="218">
        <f>IF(N344="zákl. přenesená",J344,0)</f>
        <v>0</v>
      </c>
      <c r="BH344" s="218">
        <f>IF(N344="sníž. přenesená",J344,0)</f>
        <v>0</v>
      </c>
      <c r="BI344" s="218">
        <f>IF(N344="nulová",J344,0)</f>
        <v>0</v>
      </c>
      <c r="BJ344" s="19" t="s">
        <v>80</v>
      </c>
      <c r="BK344" s="218">
        <f>ROUND(I344*H344,2)</f>
        <v>0</v>
      </c>
      <c r="BL344" s="19" t="s">
        <v>125</v>
      </c>
      <c r="BM344" s="217" t="s">
        <v>610</v>
      </c>
    </row>
    <row r="345" s="2" customFormat="1">
      <c r="A345" s="40"/>
      <c r="B345" s="41"/>
      <c r="C345" s="42"/>
      <c r="D345" s="219" t="s">
        <v>127</v>
      </c>
      <c r="E345" s="42"/>
      <c r="F345" s="220" t="s">
        <v>611</v>
      </c>
      <c r="G345" s="42"/>
      <c r="H345" s="42"/>
      <c r="I345" s="221"/>
      <c r="J345" s="42"/>
      <c r="K345" s="42"/>
      <c r="L345" s="46"/>
      <c r="M345" s="222"/>
      <c r="N345" s="223"/>
      <c r="O345" s="86"/>
      <c r="P345" s="86"/>
      <c r="Q345" s="86"/>
      <c r="R345" s="86"/>
      <c r="S345" s="86"/>
      <c r="T345" s="87"/>
      <c r="U345" s="40"/>
      <c r="V345" s="40"/>
      <c r="W345" s="40"/>
      <c r="X345" s="40"/>
      <c r="Y345" s="40"/>
      <c r="Z345" s="40"/>
      <c r="AA345" s="40"/>
      <c r="AB345" s="40"/>
      <c r="AC345" s="40"/>
      <c r="AD345" s="40"/>
      <c r="AE345" s="40"/>
      <c r="AT345" s="19" t="s">
        <v>127</v>
      </c>
      <c r="AU345" s="19" t="s">
        <v>82</v>
      </c>
    </row>
    <row r="346" s="13" customFormat="1">
      <c r="A346" s="13"/>
      <c r="B346" s="224"/>
      <c r="C346" s="225"/>
      <c r="D346" s="226" t="s">
        <v>139</v>
      </c>
      <c r="E346" s="227" t="s">
        <v>19</v>
      </c>
      <c r="F346" s="228" t="s">
        <v>612</v>
      </c>
      <c r="G346" s="225"/>
      <c r="H346" s="229">
        <v>3.54</v>
      </c>
      <c r="I346" s="230"/>
      <c r="J346" s="225"/>
      <c r="K346" s="225"/>
      <c r="L346" s="231"/>
      <c r="M346" s="232"/>
      <c r="N346" s="233"/>
      <c r="O346" s="233"/>
      <c r="P346" s="233"/>
      <c r="Q346" s="233"/>
      <c r="R346" s="233"/>
      <c r="S346" s="233"/>
      <c r="T346" s="234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35" t="s">
        <v>139</v>
      </c>
      <c r="AU346" s="235" t="s">
        <v>82</v>
      </c>
      <c r="AV346" s="13" t="s">
        <v>82</v>
      </c>
      <c r="AW346" s="13" t="s">
        <v>33</v>
      </c>
      <c r="AX346" s="13" t="s">
        <v>80</v>
      </c>
      <c r="AY346" s="235" t="s">
        <v>118</v>
      </c>
    </row>
    <row r="347" s="2" customFormat="1" ht="37.8" customHeight="1">
      <c r="A347" s="40"/>
      <c r="B347" s="41"/>
      <c r="C347" s="206" t="s">
        <v>613</v>
      </c>
      <c r="D347" s="206" t="s">
        <v>120</v>
      </c>
      <c r="E347" s="207" t="s">
        <v>614</v>
      </c>
      <c r="F347" s="208" t="s">
        <v>615</v>
      </c>
      <c r="G347" s="209" t="s">
        <v>123</v>
      </c>
      <c r="H347" s="210">
        <v>3.54</v>
      </c>
      <c r="I347" s="211"/>
      <c r="J347" s="212">
        <f>ROUND(I347*H347,2)</f>
        <v>0</v>
      </c>
      <c r="K347" s="208" t="s">
        <v>124</v>
      </c>
      <c r="L347" s="46"/>
      <c r="M347" s="213" t="s">
        <v>19</v>
      </c>
      <c r="N347" s="214" t="s">
        <v>43</v>
      </c>
      <c r="O347" s="86"/>
      <c r="P347" s="215">
        <f>O347*H347</f>
        <v>0</v>
      </c>
      <c r="Q347" s="215">
        <v>4.0000000000000003E-05</v>
      </c>
      <c r="R347" s="215">
        <f>Q347*H347</f>
        <v>0.0001416</v>
      </c>
      <c r="S347" s="215">
        <v>0</v>
      </c>
      <c r="T347" s="216">
        <f>S347*H347</f>
        <v>0</v>
      </c>
      <c r="U347" s="40"/>
      <c r="V347" s="40"/>
      <c r="W347" s="40"/>
      <c r="X347" s="40"/>
      <c r="Y347" s="40"/>
      <c r="Z347" s="40"/>
      <c r="AA347" s="40"/>
      <c r="AB347" s="40"/>
      <c r="AC347" s="40"/>
      <c r="AD347" s="40"/>
      <c r="AE347" s="40"/>
      <c r="AR347" s="217" t="s">
        <v>125</v>
      </c>
      <c r="AT347" s="217" t="s">
        <v>120</v>
      </c>
      <c r="AU347" s="217" t="s">
        <v>82</v>
      </c>
      <c r="AY347" s="19" t="s">
        <v>118</v>
      </c>
      <c r="BE347" s="218">
        <f>IF(N347="základní",J347,0)</f>
        <v>0</v>
      </c>
      <c r="BF347" s="218">
        <f>IF(N347="snížená",J347,0)</f>
        <v>0</v>
      </c>
      <c r="BG347" s="218">
        <f>IF(N347="zákl. přenesená",J347,0)</f>
        <v>0</v>
      </c>
      <c r="BH347" s="218">
        <f>IF(N347="sníž. přenesená",J347,0)</f>
        <v>0</v>
      </c>
      <c r="BI347" s="218">
        <f>IF(N347="nulová",J347,0)</f>
        <v>0</v>
      </c>
      <c r="BJ347" s="19" t="s">
        <v>80</v>
      </c>
      <c r="BK347" s="218">
        <f>ROUND(I347*H347,2)</f>
        <v>0</v>
      </c>
      <c r="BL347" s="19" t="s">
        <v>125</v>
      </c>
      <c r="BM347" s="217" t="s">
        <v>616</v>
      </c>
    </row>
    <row r="348" s="2" customFormat="1">
      <c r="A348" s="40"/>
      <c r="B348" s="41"/>
      <c r="C348" s="42"/>
      <c r="D348" s="219" t="s">
        <v>127</v>
      </c>
      <c r="E348" s="42"/>
      <c r="F348" s="220" t="s">
        <v>617</v>
      </c>
      <c r="G348" s="42"/>
      <c r="H348" s="42"/>
      <c r="I348" s="221"/>
      <c r="J348" s="42"/>
      <c r="K348" s="42"/>
      <c r="L348" s="46"/>
      <c r="M348" s="222"/>
      <c r="N348" s="223"/>
      <c r="O348" s="86"/>
      <c r="P348" s="86"/>
      <c r="Q348" s="86"/>
      <c r="R348" s="86"/>
      <c r="S348" s="86"/>
      <c r="T348" s="87"/>
      <c r="U348" s="40"/>
      <c r="V348" s="40"/>
      <c r="W348" s="40"/>
      <c r="X348" s="40"/>
      <c r="Y348" s="40"/>
      <c r="Z348" s="40"/>
      <c r="AA348" s="40"/>
      <c r="AB348" s="40"/>
      <c r="AC348" s="40"/>
      <c r="AD348" s="40"/>
      <c r="AE348" s="40"/>
      <c r="AT348" s="19" t="s">
        <v>127</v>
      </c>
      <c r="AU348" s="19" t="s">
        <v>82</v>
      </c>
    </row>
    <row r="349" s="13" customFormat="1">
      <c r="A349" s="13"/>
      <c r="B349" s="224"/>
      <c r="C349" s="225"/>
      <c r="D349" s="226" t="s">
        <v>139</v>
      </c>
      <c r="E349" s="227" t="s">
        <v>19</v>
      </c>
      <c r="F349" s="228" t="s">
        <v>612</v>
      </c>
      <c r="G349" s="225"/>
      <c r="H349" s="229">
        <v>3.54</v>
      </c>
      <c r="I349" s="230"/>
      <c r="J349" s="225"/>
      <c r="K349" s="225"/>
      <c r="L349" s="231"/>
      <c r="M349" s="232"/>
      <c r="N349" s="233"/>
      <c r="O349" s="233"/>
      <c r="P349" s="233"/>
      <c r="Q349" s="233"/>
      <c r="R349" s="233"/>
      <c r="S349" s="233"/>
      <c r="T349" s="234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35" t="s">
        <v>139</v>
      </c>
      <c r="AU349" s="235" t="s">
        <v>82</v>
      </c>
      <c r="AV349" s="13" t="s">
        <v>82</v>
      </c>
      <c r="AW349" s="13" t="s">
        <v>33</v>
      </c>
      <c r="AX349" s="13" t="s">
        <v>80</v>
      </c>
      <c r="AY349" s="235" t="s">
        <v>118</v>
      </c>
    </row>
    <row r="350" s="2" customFormat="1" ht="37.8" customHeight="1">
      <c r="A350" s="40"/>
      <c r="B350" s="41"/>
      <c r="C350" s="206" t="s">
        <v>618</v>
      </c>
      <c r="D350" s="206" t="s">
        <v>120</v>
      </c>
      <c r="E350" s="207" t="s">
        <v>619</v>
      </c>
      <c r="F350" s="208" t="s">
        <v>620</v>
      </c>
      <c r="G350" s="209" t="s">
        <v>123</v>
      </c>
      <c r="H350" s="210">
        <v>3.996</v>
      </c>
      <c r="I350" s="211"/>
      <c r="J350" s="212">
        <f>ROUND(I350*H350,2)</f>
        <v>0</v>
      </c>
      <c r="K350" s="208" t="s">
        <v>124</v>
      </c>
      <c r="L350" s="46"/>
      <c r="M350" s="213" t="s">
        <v>19</v>
      </c>
      <c r="N350" s="214" t="s">
        <v>43</v>
      </c>
      <c r="O350" s="86"/>
      <c r="P350" s="215">
        <f>O350*H350</f>
        <v>0</v>
      </c>
      <c r="Q350" s="215">
        <v>4.0000000000000003E-05</v>
      </c>
      <c r="R350" s="215">
        <f>Q350*H350</f>
        <v>0.00015984000000000002</v>
      </c>
      <c r="S350" s="215">
        <v>0</v>
      </c>
      <c r="T350" s="216">
        <f>S350*H350</f>
        <v>0</v>
      </c>
      <c r="U350" s="40"/>
      <c r="V350" s="40"/>
      <c r="W350" s="40"/>
      <c r="X350" s="40"/>
      <c r="Y350" s="40"/>
      <c r="Z350" s="40"/>
      <c r="AA350" s="40"/>
      <c r="AB350" s="40"/>
      <c r="AC350" s="40"/>
      <c r="AD350" s="40"/>
      <c r="AE350" s="40"/>
      <c r="AR350" s="217" t="s">
        <v>125</v>
      </c>
      <c r="AT350" s="217" t="s">
        <v>120</v>
      </c>
      <c r="AU350" s="217" t="s">
        <v>82</v>
      </c>
      <c r="AY350" s="19" t="s">
        <v>118</v>
      </c>
      <c r="BE350" s="218">
        <f>IF(N350="základní",J350,0)</f>
        <v>0</v>
      </c>
      <c r="BF350" s="218">
        <f>IF(N350="snížená",J350,0)</f>
        <v>0</v>
      </c>
      <c r="BG350" s="218">
        <f>IF(N350="zákl. přenesená",J350,0)</f>
        <v>0</v>
      </c>
      <c r="BH350" s="218">
        <f>IF(N350="sníž. přenesená",J350,0)</f>
        <v>0</v>
      </c>
      <c r="BI350" s="218">
        <f>IF(N350="nulová",J350,0)</f>
        <v>0</v>
      </c>
      <c r="BJ350" s="19" t="s">
        <v>80</v>
      </c>
      <c r="BK350" s="218">
        <f>ROUND(I350*H350,2)</f>
        <v>0</v>
      </c>
      <c r="BL350" s="19" t="s">
        <v>125</v>
      </c>
      <c r="BM350" s="217" t="s">
        <v>621</v>
      </c>
    </row>
    <row r="351" s="2" customFormat="1">
      <c r="A351" s="40"/>
      <c r="B351" s="41"/>
      <c r="C351" s="42"/>
      <c r="D351" s="219" t="s">
        <v>127</v>
      </c>
      <c r="E351" s="42"/>
      <c r="F351" s="220" t="s">
        <v>622</v>
      </c>
      <c r="G351" s="42"/>
      <c r="H351" s="42"/>
      <c r="I351" s="221"/>
      <c r="J351" s="42"/>
      <c r="K351" s="42"/>
      <c r="L351" s="46"/>
      <c r="M351" s="222"/>
      <c r="N351" s="223"/>
      <c r="O351" s="86"/>
      <c r="P351" s="86"/>
      <c r="Q351" s="86"/>
      <c r="R351" s="86"/>
      <c r="S351" s="86"/>
      <c r="T351" s="87"/>
      <c r="U351" s="40"/>
      <c r="V351" s="40"/>
      <c r="W351" s="40"/>
      <c r="X351" s="40"/>
      <c r="Y351" s="40"/>
      <c r="Z351" s="40"/>
      <c r="AA351" s="40"/>
      <c r="AB351" s="40"/>
      <c r="AC351" s="40"/>
      <c r="AD351" s="40"/>
      <c r="AE351" s="40"/>
      <c r="AT351" s="19" t="s">
        <v>127</v>
      </c>
      <c r="AU351" s="19" t="s">
        <v>82</v>
      </c>
    </row>
    <row r="352" s="13" customFormat="1">
      <c r="A352" s="13"/>
      <c r="B352" s="224"/>
      <c r="C352" s="225"/>
      <c r="D352" s="226" t="s">
        <v>139</v>
      </c>
      <c r="E352" s="227" t="s">
        <v>19</v>
      </c>
      <c r="F352" s="228" t="s">
        <v>623</v>
      </c>
      <c r="G352" s="225"/>
      <c r="H352" s="229">
        <v>3.996</v>
      </c>
      <c r="I352" s="230"/>
      <c r="J352" s="225"/>
      <c r="K352" s="225"/>
      <c r="L352" s="231"/>
      <c r="M352" s="232"/>
      <c r="N352" s="233"/>
      <c r="O352" s="233"/>
      <c r="P352" s="233"/>
      <c r="Q352" s="233"/>
      <c r="R352" s="233"/>
      <c r="S352" s="233"/>
      <c r="T352" s="234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35" t="s">
        <v>139</v>
      </c>
      <c r="AU352" s="235" t="s">
        <v>82</v>
      </c>
      <c r="AV352" s="13" t="s">
        <v>82</v>
      </c>
      <c r="AW352" s="13" t="s">
        <v>33</v>
      </c>
      <c r="AX352" s="13" t="s">
        <v>80</v>
      </c>
      <c r="AY352" s="235" t="s">
        <v>118</v>
      </c>
    </row>
    <row r="353" s="2" customFormat="1" ht="49.05" customHeight="1">
      <c r="A353" s="40"/>
      <c r="B353" s="41"/>
      <c r="C353" s="206" t="s">
        <v>624</v>
      </c>
      <c r="D353" s="206" t="s">
        <v>120</v>
      </c>
      <c r="E353" s="207" t="s">
        <v>625</v>
      </c>
      <c r="F353" s="208" t="s">
        <v>626</v>
      </c>
      <c r="G353" s="209" t="s">
        <v>359</v>
      </c>
      <c r="H353" s="210">
        <v>30</v>
      </c>
      <c r="I353" s="211"/>
      <c r="J353" s="212">
        <f>ROUND(I353*H353,2)</f>
        <v>0</v>
      </c>
      <c r="K353" s="208" t="s">
        <v>124</v>
      </c>
      <c r="L353" s="46"/>
      <c r="M353" s="213" t="s">
        <v>19</v>
      </c>
      <c r="N353" s="214" t="s">
        <v>43</v>
      </c>
      <c r="O353" s="86"/>
      <c r="P353" s="215">
        <f>O353*H353</f>
        <v>0</v>
      </c>
      <c r="Q353" s="215">
        <v>0</v>
      </c>
      <c r="R353" s="215">
        <f>Q353*H353</f>
        <v>0</v>
      </c>
      <c r="S353" s="215">
        <v>0</v>
      </c>
      <c r="T353" s="216">
        <f>S353*H353</f>
        <v>0</v>
      </c>
      <c r="U353" s="40"/>
      <c r="V353" s="40"/>
      <c r="W353" s="40"/>
      <c r="X353" s="40"/>
      <c r="Y353" s="40"/>
      <c r="Z353" s="40"/>
      <c r="AA353" s="40"/>
      <c r="AB353" s="40"/>
      <c r="AC353" s="40"/>
      <c r="AD353" s="40"/>
      <c r="AE353" s="40"/>
      <c r="AR353" s="217" t="s">
        <v>125</v>
      </c>
      <c r="AT353" s="217" t="s">
        <v>120</v>
      </c>
      <c r="AU353" s="217" t="s">
        <v>82</v>
      </c>
      <c r="AY353" s="19" t="s">
        <v>118</v>
      </c>
      <c r="BE353" s="218">
        <f>IF(N353="základní",J353,0)</f>
        <v>0</v>
      </c>
      <c r="BF353" s="218">
        <f>IF(N353="snížená",J353,0)</f>
        <v>0</v>
      </c>
      <c r="BG353" s="218">
        <f>IF(N353="zákl. přenesená",J353,0)</f>
        <v>0</v>
      </c>
      <c r="BH353" s="218">
        <f>IF(N353="sníž. přenesená",J353,0)</f>
        <v>0</v>
      </c>
      <c r="BI353" s="218">
        <f>IF(N353="nulová",J353,0)</f>
        <v>0</v>
      </c>
      <c r="BJ353" s="19" t="s">
        <v>80</v>
      </c>
      <c r="BK353" s="218">
        <f>ROUND(I353*H353,2)</f>
        <v>0</v>
      </c>
      <c r="BL353" s="19" t="s">
        <v>125</v>
      </c>
      <c r="BM353" s="217" t="s">
        <v>627</v>
      </c>
    </row>
    <row r="354" s="2" customFormat="1">
      <c r="A354" s="40"/>
      <c r="B354" s="41"/>
      <c r="C354" s="42"/>
      <c r="D354" s="219" t="s">
        <v>127</v>
      </c>
      <c r="E354" s="42"/>
      <c r="F354" s="220" t="s">
        <v>628</v>
      </c>
      <c r="G354" s="42"/>
      <c r="H354" s="42"/>
      <c r="I354" s="221"/>
      <c r="J354" s="42"/>
      <c r="K354" s="42"/>
      <c r="L354" s="46"/>
      <c r="M354" s="222"/>
      <c r="N354" s="223"/>
      <c r="O354" s="86"/>
      <c r="P354" s="86"/>
      <c r="Q354" s="86"/>
      <c r="R354" s="86"/>
      <c r="S354" s="86"/>
      <c r="T354" s="87"/>
      <c r="U354" s="40"/>
      <c r="V354" s="40"/>
      <c r="W354" s="40"/>
      <c r="X354" s="40"/>
      <c r="Y354" s="40"/>
      <c r="Z354" s="40"/>
      <c r="AA354" s="40"/>
      <c r="AB354" s="40"/>
      <c r="AC354" s="40"/>
      <c r="AD354" s="40"/>
      <c r="AE354" s="40"/>
      <c r="AT354" s="19" t="s">
        <v>127</v>
      </c>
      <c r="AU354" s="19" t="s">
        <v>82</v>
      </c>
    </row>
    <row r="355" s="2" customFormat="1" ht="37.8" customHeight="1">
      <c r="A355" s="40"/>
      <c r="B355" s="41"/>
      <c r="C355" s="261" t="s">
        <v>629</v>
      </c>
      <c r="D355" s="261" t="s">
        <v>376</v>
      </c>
      <c r="E355" s="262" t="s">
        <v>630</v>
      </c>
      <c r="F355" s="263" t="s">
        <v>631</v>
      </c>
      <c r="G355" s="264" t="s">
        <v>359</v>
      </c>
      <c r="H355" s="265">
        <v>30</v>
      </c>
      <c r="I355" s="266"/>
      <c r="J355" s="267">
        <f>ROUND(I355*H355,2)</f>
        <v>0</v>
      </c>
      <c r="K355" s="263" t="s">
        <v>124</v>
      </c>
      <c r="L355" s="268"/>
      <c r="M355" s="269" t="s">
        <v>19</v>
      </c>
      <c r="N355" s="270" t="s">
        <v>43</v>
      </c>
      <c r="O355" s="86"/>
      <c r="P355" s="215">
        <f>O355*H355</f>
        <v>0</v>
      </c>
      <c r="Q355" s="215">
        <v>0.00021000000000000001</v>
      </c>
      <c r="R355" s="215">
        <f>Q355*H355</f>
        <v>0.0063</v>
      </c>
      <c r="S355" s="215">
        <v>0</v>
      </c>
      <c r="T355" s="216">
        <f>S355*H355</f>
        <v>0</v>
      </c>
      <c r="U355" s="40"/>
      <c r="V355" s="40"/>
      <c r="W355" s="40"/>
      <c r="X355" s="40"/>
      <c r="Y355" s="40"/>
      <c r="Z355" s="40"/>
      <c r="AA355" s="40"/>
      <c r="AB355" s="40"/>
      <c r="AC355" s="40"/>
      <c r="AD355" s="40"/>
      <c r="AE355" s="40"/>
      <c r="AR355" s="217" t="s">
        <v>172</v>
      </c>
      <c r="AT355" s="217" t="s">
        <v>376</v>
      </c>
      <c r="AU355" s="217" t="s">
        <v>82</v>
      </c>
      <c r="AY355" s="19" t="s">
        <v>118</v>
      </c>
      <c r="BE355" s="218">
        <f>IF(N355="základní",J355,0)</f>
        <v>0</v>
      </c>
      <c r="BF355" s="218">
        <f>IF(N355="snížená",J355,0)</f>
        <v>0</v>
      </c>
      <c r="BG355" s="218">
        <f>IF(N355="zákl. přenesená",J355,0)</f>
        <v>0</v>
      </c>
      <c r="BH355" s="218">
        <f>IF(N355="sníž. přenesená",J355,0)</f>
        <v>0</v>
      </c>
      <c r="BI355" s="218">
        <f>IF(N355="nulová",J355,0)</f>
        <v>0</v>
      </c>
      <c r="BJ355" s="19" t="s">
        <v>80</v>
      </c>
      <c r="BK355" s="218">
        <f>ROUND(I355*H355,2)</f>
        <v>0</v>
      </c>
      <c r="BL355" s="19" t="s">
        <v>125</v>
      </c>
      <c r="BM355" s="217" t="s">
        <v>632</v>
      </c>
    </row>
    <row r="356" s="2" customFormat="1" ht="24.15" customHeight="1">
      <c r="A356" s="40"/>
      <c r="B356" s="41"/>
      <c r="C356" s="206" t="s">
        <v>633</v>
      </c>
      <c r="D356" s="206" t="s">
        <v>120</v>
      </c>
      <c r="E356" s="207" t="s">
        <v>634</v>
      </c>
      <c r="F356" s="208" t="s">
        <v>635</v>
      </c>
      <c r="G356" s="209" t="s">
        <v>359</v>
      </c>
      <c r="H356" s="210">
        <v>1</v>
      </c>
      <c r="I356" s="211"/>
      <c r="J356" s="212">
        <f>ROUND(I356*H356,2)</f>
        <v>0</v>
      </c>
      <c r="K356" s="208" t="s">
        <v>124</v>
      </c>
      <c r="L356" s="46"/>
      <c r="M356" s="213" t="s">
        <v>19</v>
      </c>
      <c r="N356" s="214" t="s">
        <v>43</v>
      </c>
      <c r="O356" s="86"/>
      <c r="P356" s="215">
        <f>O356*H356</f>
        <v>0</v>
      </c>
      <c r="Q356" s="215">
        <v>0.00018000000000000001</v>
      </c>
      <c r="R356" s="215">
        <f>Q356*H356</f>
        <v>0.00018000000000000001</v>
      </c>
      <c r="S356" s="215">
        <v>0</v>
      </c>
      <c r="T356" s="216">
        <f>S356*H356</f>
        <v>0</v>
      </c>
      <c r="U356" s="40"/>
      <c r="V356" s="40"/>
      <c r="W356" s="40"/>
      <c r="X356" s="40"/>
      <c r="Y356" s="40"/>
      <c r="Z356" s="40"/>
      <c r="AA356" s="40"/>
      <c r="AB356" s="40"/>
      <c r="AC356" s="40"/>
      <c r="AD356" s="40"/>
      <c r="AE356" s="40"/>
      <c r="AR356" s="217" t="s">
        <v>125</v>
      </c>
      <c r="AT356" s="217" t="s">
        <v>120</v>
      </c>
      <c r="AU356" s="217" t="s">
        <v>82</v>
      </c>
      <c r="AY356" s="19" t="s">
        <v>118</v>
      </c>
      <c r="BE356" s="218">
        <f>IF(N356="základní",J356,0)</f>
        <v>0</v>
      </c>
      <c r="BF356" s="218">
        <f>IF(N356="snížená",J356,0)</f>
        <v>0</v>
      </c>
      <c r="BG356" s="218">
        <f>IF(N356="zákl. přenesená",J356,0)</f>
        <v>0</v>
      </c>
      <c r="BH356" s="218">
        <f>IF(N356="sníž. přenesená",J356,0)</f>
        <v>0</v>
      </c>
      <c r="BI356" s="218">
        <f>IF(N356="nulová",J356,0)</f>
        <v>0</v>
      </c>
      <c r="BJ356" s="19" t="s">
        <v>80</v>
      </c>
      <c r="BK356" s="218">
        <f>ROUND(I356*H356,2)</f>
        <v>0</v>
      </c>
      <c r="BL356" s="19" t="s">
        <v>125</v>
      </c>
      <c r="BM356" s="217" t="s">
        <v>636</v>
      </c>
    </row>
    <row r="357" s="2" customFormat="1">
      <c r="A357" s="40"/>
      <c r="B357" s="41"/>
      <c r="C357" s="42"/>
      <c r="D357" s="219" t="s">
        <v>127</v>
      </c>
      <c r="E357" s="42"/>
      <c r="F357" s="220" t="s">
        <v>637</v>
      </c>
      <c r="G357" s="42"/>
      <c r="H357" s="42"/>
      <c r="I357" s="221"/>
      <c r="J357" s="42"/>
      <c r="K357" s="42"/>
      <c r="L357" s="46"/>
      <c r="M357" s="222"/>
      <c r="N357" s="223"/>
      <c r="O357" s="86"/>
      <c r="P357" s="86"/>
      <c r="Q357" s="86"/>
      <c r="R357" s="86"/>
      <c r="S357" s="86"/>
      <c r="T357" s="87"/>
      <c r="U357" s="40"/>
      <c r="V357" s="40"/>
      <c r="W357" s="40"/>
      <c r="X357" s="40"/>
      <c r="Y357" s="40"/>
      <c r="Z357" s="40"/>
      <c r="AA357" s="40"/>
      <c r="AB357" s="40"/>
      <c r="AC357" s="40"/>
      <c r="AD357" s="40"/>
      <c r="AE357" s="40"/>
      <c r="AT357" s="19" t="s">
        <v>127</v>
      </c>
      <c r="AU357" s="19" t="s">
        <v>82</v>
      </c>
    </row>
    <row r="358" s="13" customFormat="1">
      <c r="A358" s="13"/>
      <c r="B358" s="224"/>
      <c r="C358" s="225"/>
      <c r="D358" s="226" t="s">
        <v>139</v>
      </c>
      <c r="E358" s="227" t="s">
        <v>19</v>
      </c>
      <c r="F358" s="228" t="s">
        <v>638</v>
      </c>
      <c r="G358" s="225"/>
      <c r="H358" s="229">
        <v>1</v>
      </c>
      <c r="I358" s="230"/>
      <c r="J358" s="225"/>
      <c r="K358" s="225"/>
      <c r="L358" s="231"/>
      <c r="M358" s="232"/>
      <c r="N358" s="233"/>
      <c r="O358" s="233"/>
      <c r="P358" s="233"/>
      <c r="Q358" s="233"/>
      <c r="R358" s="233"/>
      <c r="S358" s="233"/>
      <c r="T358" s="234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35" t="s">
        <v>139</v>
      </c>
      <c r="AU358" s="235" t="s">
        <v>82</v>
      </c>
      <c r="AV358" s="13" t="s">
        <v>82</v>
      </c>
      <c r="AW358" s="13" t="s">
        <v>33</v>
      </c>
      <c r="AX358" s="13" t="s">
        <v>80</v>
      </c>
      <c r="AY358" s="235" t="s">
        <v>118</v>
      </c>
    </row>
    <row r="359" s="2" customFormat="1" ht="16.5" customHeight="1">
      <c r="A359" s="40"/>
      <c r="B359" s="41"/>
      <c r="C359" s="261" t="s">
        <v>639</v>
      </c>
      <c r="D359" s="261" t="s">
        <v>376</v>
      </c>
      <c r="E359" s="262" t="s">
        <v>640</v>
      </c>
      <c r="F359" s="263" t="s">
        <v>641</v>
      </c>
      <c r="G359" s="264" t="s">
        <v>359</v>
      </c>
      <c r="H359" s="265">
        <v>1</v>
      </c>
      <c r="I359" s="266"/>
      <c r="J359" s="267">
        <f>ROUND(I359*H359,2)</f>
        <v>0</v>
      </c>
      <c r="K359" s="263" t="s">
        <v>124</v>
      </c>
      <c r="L359" s="268"/>
      <c r="M359" s="269" t="s">
        <v>19</v>
      </c>
      <c r="N359" s="270" t="s">
        <v>43</v>
      </c>
      <c r="O359" s="86"/>
      <c r="P359" s="215">
        <f>O359*H359</f>
        <v>0</v>
      </c>
      <c r="Q359" s="215">
        <v>0.012</v>
      </c>
      <c r="R359" s="215">
        <f>Q359*H359</f>
        <v>0.012</v>
      </c>
      <c r="S359" s="215">
        <v>0</v>
      </c>
      <c r="T359" s="216">
        <f>S359*H359</f>
        <v>0</v>
      </c>
      <c r="U359" s="40"/>
      <c r="V359" s="40"/>
      <c r="W359" s="40"/>
      <c r="X359" s="40"/>
      <c r="Y359" s="40"/>
      <c r="Z359" s="40"/>
      <c r="AA359" s="40"/>
      <c r="AB359" s="40"/>
      <c r="AC359" s="40"/>
      <c r="AD359" s="40"/>
      <c r="AE359" s="40"/>
      <c r="AR359" s="217" t="s">
        <v>172</v>
      </c>
      <c r="AT359" s="217" t="s">
        <v>376</v>
      </c>
      <c r="AU359" s="217" t="s">
        <v>82</v>
      </c>
      <c r="AY359" s="19" t="s">
        <v>118</v>
      </c>
      <c r="BE359" s="218">
        <f>IF(N359="základní",J359,0)</f>
        <v>0</v>
      </c>
      <c r="BF359" s="218">
        <f>IF(N359="snížená",J359,0)</f>
        <v>0</v>
      </c>
      <c r="BG359" s="218">
        <f>IF(N359="zákl. přenesená",J359,0)</f>
        <v>0</v>
      </c>
      <c r="BH359" s="218">
        <f>IF(N359="sníž. přenesená",J359,0)</f>
        <v>0</v>
      </c>
      <c r="BI359" s="218">
        <f>IF(N359="nulová",J359,0)</f>
        <v>0</v>
      </c>
      <c r="BJ359" s="19" t="s">
        <v>80</v>
      </c>
      <c r="BK359" s="218">
        <f>ROUND(I359*H359,2)</f>
        <v>0</v>
      </c>
      <c r="BL359" s="19" t="s">
        <v>125</v>
      </c>
      <c r="BM359" s="217" t="s">
        <v>642</v>
      </c>
    </row>
    <row r="360" s="12" customFormat="1" ht="22.8" customHeight="1">
      <c r="A360" s="12"/>
      <c r="B360" s="190"/>
      <c r="C360" s="191"/>
      <c r="D360" s="192" t="s">
        <v>71</v>
      </c>
      <c r="E360" s="204" t="s">
        <v>643</v>
      </c>
      <c r="F360" s="204" t="s">
        <v>644</v>
      </c>
      <c r="G360" s="191"/>
      <c r="H360" s="191"/>
      <c r="I360" s="194"/>
      <c r="J360" s="205">
        <f>BK360</f>
        <v>0</v>
      </c>
      <c r="K360" s="191"/>
      <c r="L360" s="196"/>
      <c r="M360" s="197"/>
      <c r="N360" s="198"/>
      <c r="O360" s="198"/>
      <c r="P360" s="199">
        <f>SUM(P361:P362)</f>
        <v>0</v>
      </c>
      <c r="Q360" s="198"/>
      <c r="R360" s="199">
        <f>SUM(R361:R362)</f>
        <v>0</v>
      </c>
      <c r="S360" s="198"/>
      <c r="T360" s="200">
        <f>SUM(T361:T362)</f>
        <v>0</v>
      </c>
      <c r="U360" s="12"/>
      <c r="V360" s="12"/>
      <c r="W360" s="12"/>
      <c r="X360" s="12"/>
      <c r="Y360" s="12"/>
      <c r="Z360" s="12"/>
      <c r="AA360" s="12"/>
      <c r="AB360" s="12"/>
      <c r="AC360" s="12"/>
      <c r="AD360" s="12"/>
      <c r="AE360" s="12"/>
      <c r="AR360" s="201" t="s">
        <v>80</v>
      </c>
      <c r="AT360" s="202" t="s">
        <v>71</v>
      </c>
      <c r="AU360" s="202" t="s">
        <v>80</v>
      </c>
      <c r="AY360" s="201" t="s">
        <v>118</v>
      </c>
      <c r="BK360" s="203">
        <f>SUM(BK361:BK362)</f>
        <v>0</v>
      </c>
    </row>
    <row r="361" s="2" customFormat="1" ht="62.7" customHeight="1">
      <c r="A361" s="40"/>
      <c r="B361" s="41"/>
      <c r="C361" s="206" t="s">
        <v>645</v>
      </c>
      <c r="D361" s="206" t="s">
        <v>120</v>
      </c>
      <c r="E361" s="207" t="s">
        <v>646</v>
      </c>
      <c r="F361" s="208" t="s">
        <v>647</v>
      </c>
      <c r="G361" s="209" t="s">
        <v>175</v>
      </c>
      <c r="H361" s="210">
        <v>59.509</v>
      </c>
      <c r="I361" s="211"/>
      <c r="J361" s="212">
        <f>ROUND(I361*H361,2)</f>
        <v>0</v>
      </c>
      <c r="K361" s="208" t="s">
        <v>124</v>
      </c>
      <c r="L361" s="46"/>
      <c r="M361" s="213" t="s">
        <v>19</v>
      </c>
      <c r="N361" s="214" t="s">
        <v>43</v>
      </c>
      <c r="O361" s="86"/>
      <c r="P361" s="215">
        <f>O361*H361</f>
        <v>0</v>
      </c>
      <c r="Q361" s="215">
        <v>0</v>
      </c>
      <c r="R361" s="215">
        <f>Q361*H361</f>
        <v>0</v>
      </c>
      <c r="S361" s="215">
        <v>0</v>
      </c>
      <c r="T361" s="216">
        <f>S361*H361</f>
        <v>0</v>
      </c>
      <c r="U361" s="40"/>
      <c r="V361" s="40"/>
      <c r="W361" s="40"/>
      <c r="X361" s="40"/>
      <c r="Y361" s="40"/>
      <c r="Z361" s="40"/>
      <c r="AA361" s="40"/>
      <c r="AB361" s="40"/>
      <c r="AC361" s="40"/>
      <c r="AD361" s="40"/>
      <c r="AE361" s="40"/>
      <c r="AR361" s="217" t="s">
        <v>125</v>
      </c>
      <c r="AT361" s="217" t="s">
        <v>120</v>
      </c>
      <c r="AU361" s="217" t="s">
        <v>82</v>
      </c>
      <c r="AY361" s="19" t="s">
        <v>118</v>
      </c>
      <c r="BE361" s="218">
        <f>IF(N361="základní",J361,0)</f>
        <v>0</v>
      </c>
      <c r="BF361" s="218">
        <f>IF(N361="snížená",J361,0)</f>
        <v>0</v>
      </c>
      <c r="BG361" s="218">
        <f>IF(N361="zákl. přenesená",J361,0)</f>
        <v>0</v>
      </c>
      <c r="BH361" s="218">
        <f>IF(N361="sníž. přenesená",J361,0)</f>
        <v>0</v>
      </c>
      <c r="BI361" s="218">
        <f>IF(N361="nulová",J361,0)</f>
        <v>0</v>
      </c>
      <c r="BJ361" s="19" t="s">
        <v>80</v>
      </c>
      <c r="BK361" s="218">
        <f>ROUND(I361*H361,2)</f>
        <v>0</v>
      </c>
      <c r="BL361" s="19" t="s">
        <v>125</v>
      </c>
      <c r="BM361" s="217" t="s">
        <v>648</v>
      </c>
    </row>
    <row r="362" s="2" customFormat="1">
      <c r="A362" s="40"/>
      <c r="B362" s="41"/>
      <c r="C362" s="42"/>
      <c r="D362" s="219" t="s">
        <v>127</v>
      </c>
      <c r="E362" s="42"/>
      <c r="F362" s="220" t="s">
        <v>649</v>
      </c>
      <c r="G362" s="42"/>
      <c r="H362" s="42"/>
      <c r="I362" s="221"/>
      <c r="J362" s="42"/>
      <c r="K362" s="42"/>
      <c r="L362" s="46"/>
      <c r="M362" s="222"/>
      <c r="N362" s="223"/>
      <c r="O362" s="86"/>
      <c r="P362" s="86"/>
      <c r="Q362" s="86"/>
      <c r="R362" s="86"/>
      <c r="S362" s="86"/>
      <c r="T362" s="87"/>
      <c r="U362" s="40"/>
      <c r="V362" s="40"/>
      <c r="W362" s="40"/>
      <c r="X362" s="40"/>
      <c r="Y362" s="40"/>
      <c r="Z362" s="40"/>
      <c r="AA362" s="40"/>
      <c r="AB362" s="40"/>
      <c r="AC362" s="40"/>
      <c r="AD362" s="40"/>
      <c r="AE362" s="40"/>
      <c r="AT362" s="19" t="s">
        <v>127</v>
      </c>
      <c r="AU362" s="19" t="s">
        <v>82</v>
      </c>
    </row>
    <row r="363" s="12" customFormat="1" ht="25.92" customHeight="1">
      <c r="A363" s="12"/>
      <c r="B363" s="190"/>
      <c r="C363" s="191"/>
      <c r="D363" s="192" t="s">
        <v>71</v>
      </c>
      <c r="E363" s="193" t="s">
        <v>650</v>
      </c>
      <c r="F363" s="193" t="s">
        <v>651</v>
      </c>
      <c r="G363" s="191"/>
      <c r="H363" s="191"/>
      <c r="I363" s="194"/>
      <c r="J363" s="195">
        <f>BK363</f>
        <v>0</v>
      </c>
      <c r="K363" s="191"/>
      <c r="L363" s="196"/>
      <c r="M363" s="197"/>
      <c r="N363" s="198"/>
      <c r="O363" s="198"/>
      <c r="P363" s="199">
        <f>P364+P402+P415+P439+P446+P452+P480+P486+P513+P525</f>
        <v>0</v>
      </c>
      <c r="Q363" s="198"/>
      <c r="R363" s="199">
        <f>R364+R402+R415+R439+R446+R452+R480+R486+R513+R525</f>
        <v>2.1173383599999998</v>
      </c>
      <c r="S363" s="198"/>
      <c r="T363" s="200">
        <f>T364+T402+T415+T439+T446+T452+T480+T486+T513+T525</f>
        <v>0</v>
      </c>
      <c r="U363" s="12"/>
      <c r="V363" s="12"/>
      <c r="W363" s="12"/>
      <c r="X363" s="12"/>
      <c r="Y363" s="12"/>
      <c r="Z363" s="12"/>
      <c r="AA363" s="12"/>
      <c r="AB363" s="12"/>
      <c r="AC363" s="12"/>
      <c r="AD363" s="12"/>
      <c r="AE363" s="12"/>
      <c r="AR363" s="201" t="s">
        <v>82</v>
      </c>
      <c r="AT363" s="202" t="s">
        <v>71</v>
      </c>
      <c r="AU363" s="202" t="s">
        <v>72</v>
      </c>
      <c r="AY363" s="201" t="s">
        <v>118</v>
      </c>
      <c r="BK363" s="203">
        <f>BK364+BK402+BK415+BK439+BK446+BK452+BK480+BK486+BK513+BK525</f>
        <v>0</v>
      </c>
    </row>
    <row r="364" s="12" customFormat="1" ht="22.8" customHeight="1">
      <c r="A364" s="12"/>
      <c r="B364" s="190"/>
      <c r="C364" s="191"/>
      <c r="D364" s="192" t="s">
        <v>71</v>
      </c>
      <c r="E364" s="204" t="s">
        <v>652</v>
      </c>
      <c r="F364" s="204" t="s">
        <v>653</v>
      </c>
      <c r="G364" s="191"/>
      <c r="H364" s="191"/>
      <c r="I364" s="194"/>
      <c r="J364" s="205">
        <f>BK364</f>
        <v>0</v>
      </c>
      <c r="K364" s="191"/>
      <c r="L364" s="196"/>
      <c r="M364" s="197"/>
      <c r="N364" s="198"/>
      <c r="O364" s="198"/>
      <c r="P364" s="199">
        <f>SUM(P365:P401)</f>
        <v>0</v>
      </c>
      <c r="Q364" s="198"/>
      <c r="R364" s="199">
        <f>SUM(R365:R401)</f>
        <v>0.21245204000000001</v>
      </c>
      <c r="S364" s="198"/>
      <c r="T364" s="200">
        <f>SUM(T365:T401)</f>
        <v>0</v>
      </c>
      <c r="U364" s="12"/>
      <c r="V364" s="12"/>
      <c r="W364" s="12"/>
      <c r="X364" s="12"/>
      <c r="Y364" s="12"/>
      <c r="Z364" s="12"/>
      <c r="AA364" s="12"/>
      <c r="AB364" s="12"/>
      <c r="AC364" s="12"/>
      <c r="AD364" s="12"/>
      <c r="AE364" s="12"/>
      <c r="AR364" s="201" t="s">
        <v>82</v>
      </c>
      <c r="AT364" s="202" t="s">
        <v>71</v>
      </c>
      <c r="AU364" s="202" t="s">
        <v>80</v>
      </c>
      <c r="AY364" s="201" t="s">
        <v>118</v>
      </c>
      <c r="BK364" s="203">
        <f>SUM(BK365:BK401)</f>
        <v>0</v>
      </c>
    </row>
    <row r="365" s="2" customFormat="1" ht="37.8" customHeight="1">
      <c r="A365" s="40"/>
      <c r="B365" s="41"/>
      <c r="C365" s="206" t="s">
        <v>654</v>
      </c>
      <c r="D365" s="206" t="s">
        <v>120</v>
      </c>
      <c r="E365" s="207" t="s">
        <v>655</v>
      </c>
      <c r="F365" s="208" t="s">
        <v>656</v>
      </c>
      <c r="G365" s="209" t="s">
        <v>123</v>
      </c>
      <c r="H365" s="210">
        <v>11.92</v>
      </c>
      <c r="I365" s="211"/>
      <c r="J365" s="212">
        <f>ROUND(I365*H365,2)</f>
        <v>0</v>
      </c>
      <c r="K365" s="208" t="s">
        <v>124</v>
      </c>
      <c r="L365" s="46"/>
      <c r="M365" s="213" t="s">
        <v>19</v>
      </c>
      <c r="N365" s="214" t="s">
        <v>43</v>
      </c>
      <c r="O365" s="86"/>
      <c r="P365" s="215">
        <f>O365*H365</f>
        <v>0</v>
      </c>
      <c r="Q365" s="215">
        <v>0</v>
      </c>
      <c r="R365" s="215">
        <f>Q365*H365</f>
        <v>0</v>
      </c>
      <c r="S365" s="215">
        <v>0</v>
      </c>
      <c r="T365" s="216">
        <f>S365*H365</f>
        <v>0</v>
      </c>
      <c r="U365" s="40"/>
      <c r="V365" s="40"/>
      <c r="W365" s="40"/>
      <c r="X365" s="40"/>
      <c r="Y365" s="40"/>
      <c r="Z365" s="40"/>
      <c r="AA365" s="40"/>
      <c r="AB365" s="40"/>
      <c r="AC365" s="40"/>
      <c r="AD365" s="40"/>
      <c r="AE365" s="40"/>
      <c r="AR365" s="217" t="s">
        <v>308</v>
      </c>
      <c r="AT365" s="217" t="s">
        <v>120</v>
      </c>
      <c r="AU365" s="217" t="s">
        <v>82</v>
      </c>
      <c r="AY365" s="19" t="s">
        <v>118</v>
      </c>
      <c r="BE365" s="218">
        <f>IF(N365="základní",J365,0)</f>
        <v>0</v>
      </c>
      <c r="BF365" s="218">
        <f>IF(N365="snížená",J365,0)</f>
        <v>0</v>
      </c>
      <c r="BG365" s="218">
        <f>IF(N365="zákl. přenesená",J365,0)</f>
        <v>0</v>
      </c>
      <c r="BH365" s="218">
        <f>IF(N365="sníž. přenesená",J365,0)</f>
        <v>0</v>
      </c>
      <c r="BI365" s="218">
        <f>IF(N365="nulová",J365,0)</f>
        <v>0</v>
      </c>
      <c r="BJ365" s="19" t="s">
        <v>80</v>
      </c>
      <c r="BK365" s="218">
        <f>ROUND(I365*H365,2)</f>
        <v>0</v>
      </c>
      <c r="BL365" s="19" t="s">
        <v>308</v>
      </c>
      <c r="BM365" s="217" t="s">
        <v>657</v>
      </c>
    </row>
    <row r="366" s="2" customFormat="1">
      <c r="A366" s="40"/>
      <c r="B366" s="41"/>
      <c r="C366" s="42"/>
      <c r="D366" s="219" t="s">
        <v>127</v>
      </c>
      <c r="E366" s="42"/>
      <c r="F366" s="220" t="s">
        <v>658</v>
      </c>
      <c r="G366" s="42"/>
      <c r="H366" s="42"/>
      <c r="I366" s="221"/>
      <c r="J366" s="42"/>
      <c r="K366" s="42"/>
      <c r="L366" s="46"/>
      <c r="M366" s="222"/>
      <c r="N366" s="223"/>
      <c r="O366" s="86"/>
      <c r="P366" s="86"/>
      <c r="Q366" s="86"/>
      <c r="R366" s="86"/>
      <c r="S366" s="86"/>
      <c r="T366" s="87"/>
      <c r="U366" s="40"/>
      <c r="V366" s="40"/>
      <c r="W366" s="40"/>
      <c r="X366" s="40"/>
      <c r="Y366" s="40"/>
      <c r="Z366" s="40"/>
      <c r="AA366" s="40"/>
      <c r="AB366" s="40"/>
      <c r="AC366" s="40"/>
      <c r="AD366" s="40"/>
      <c r="AE366" s="40"/>
      <c r="AT366" s="19" t="s">
        <v>127</v>
      </c>
      <c r="AU366" s="19" t="s">
        <v>82</v>
      </c>
    </row>
    <row r="367" s="13" customFormat="1">
      <c r="A367" s="13"/>
      <c r="B367" s="224"/>
      <c r="C367" s="225"/>
      <c r="D367" s="226" t="s">
        <v>139</v>
      </c>
      <c r="E367" s="227" t="s">
        <v>19</v>
      </c>
      <c r="F367" s="228" t="s">
        <v>659</v>
      </c>
      <c r="G367" s="225"/>
      <c r="H367" s="229">
        <v>7.6959999999999997</v>
      </c>
      <c r="I367" s="230"/>
      <c r="J367" s="225"/>
      <c r="K367" s="225"/>
      <c r="L367" s="231"/>
      <c r="M367" s="232"/>
      <c r="N367" s="233"/>
      <c r="O367" s="233"/>
      <c r="P367" s="233"/>
      <c r="Q367" s="233"/>
      <c r="R367" s="233"/>
      <c r="S367" s="233"/>
      <c r="T367" s="234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35" t="s">
        <v>139</v>
      </c>
      <c r="AU367" s="235" t="s">
        <v>82</v>
      </c>
      <c r="AV367" s="13" t="s">
        <v>82</v>
      </c>
      <c r="AW367" s="13" t="s">
        <v>33</v>
      </c>
      <c r="AX367" s="13" t="s">
        <v>72</v>
      </c>
      <c r="AY367" s="235" t="s">
        <v>118</v>
      </c>
    </row>
    <row r="368" s="13" customFormat="1">
      <c r="A368" s="13"/>
      <c r="B368" s="224"/>
      <c r="C368" s="225"/>
      <c r="D368" s="226" t="s">
        <v>139</v>
      </c>
      <c r="E368" s="227" t="s">
        <v>19</v>
      </c>
      <c r="F368" s="228" t="s">
        <v>660</v>
      </c>
      <c r="G368" s="225"/>
      <c r="H368" s="229">
        <v>4.2240000000000002</v>
      </c>
      <c r="I368" s="230"/>
      <c r="J368" s="225"/>
      <c r="K368" s="225"/>
      <c r="L368" s="231"/>
      <c r="M368" s="232"/>
      <c r="N368" s="233"/>
      <c r="O368" s="233"/>
      <c r="P368" s="233"/>
      <c r="Q368" s="233"/>
      <c r="R368" s="233"/>
      <c r="S368" s="233"/>
      <c r="T368" s="234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35" t="s">
        <v>139</v>
      </c>
      <c r="AU368" s="235" t="s">
        <v>82</v>
      </c>
      <c r="AV368" s="13" t="s">
        <v>82</v>
      </c>
      <c r="AW368" s="13" t="s">
        <v>33</v>
      </c>
      <c r="AX368" s="13" t="s">
        <v>72</v>
      </c>
      <c r="AY368" s="235" t="s">
        <v>118</v>
      </c>
    </row>
    <row r="369" s="14" customFormat="1">
      <c r="A369" s="14"/>
      <c r="B369" s="236"/>
      <c r="C369" s="237"/>
      <c r="D369" s="226" t="s">
        <v>139</v>
      </c>
      <c r="E369" s="238" t="s">
        <v>19</v>
      </c>
      <c r="F369" s="239" t="s">
        <v>150</v>
      </c>
      <c r="G369" s="237"/>
      <c r="H369" s="240">
        <v>11.92</v>
      </c>
      <c r="I369" s="241"/>
      <c r="J369" s="237"/>
      <c r="K369" s="237"/>
      <c r="L369" s="242"/>
      <c r="M369" s="243"/>
      <c r="N369" s="244"/>
      <c r="O369" s="244"/>
      <c r="P369" s="244"/>
      <c r="Q369" s="244"/>
      <c r="R369" s="244"/>
      <c r="S369" s="244"/>
      <c r="T369" s="245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246" t="s">
        <v>139</v>
      </c>
      <c r="AU369" s="246" t="s">
        <v>82</v>
      </c>
      <c r="AV369" s="14" t="s">
        <v>125</v>
      </c>
      <c r="AW369" s="14" t="s">
        <v>33</v>
      </c>
      <c r="AX369" s="14" t="s">
        <v>80</v>
      </c>
      <c r="AY369" s="246" t="s">
        <v>118</v>
      </c>
    </row>
    <row r="370" s="2" customFormat="1" ht="16.5" customHeight="1">
      <c r="A370" s="40"/>
      <c r="B370" s="41"/>
      <c r="C370" s="261" t="s">
        <v>661</v>
      </c>
      <c r="D370" s="261" t="s">
        <v>376</v>
      </c>
      <c r="E370" s="262" t="s">
        <v>662</v>
      </c>
      <c r="F370" s="263" t="s">
        <v>663</v>
      </c>
      <c r="G370" s="264" t="s">
        <v>175</v>
      </c>
      <c r="H370" s="265">
        <v>0.0040000000000000001</v>
      </c>
      <c r="I370" s="266"/>
      <c r="J370" s="267">
        <f>ROUND(I370*H370,2)</f>
        <v>0</v>
      </c>
      <c r="K370" s="263" t="s">
        <v>124</v>
      </c>
      <c r="L370" s="268"/>
      <c r="M370" s="269" t="s">
        <v>19</v>
      </c>
      <c r="N370" s="270" t="s">
        <v>43</v>
      </c>
      <c r="O370" s="86"/>
      <c r="P370" s="215">
        <f>O370*H370</f>
        <v>0</v>
      </c>
      <c r="Q370" s="215">
        <v>1</v>
      </c>
      <c r="R370" s="215">
        <f>Q370*H370</f>
        <v>0.0040000000000000001</v>
      </c>
      <c r="S370" s="215">
        <v>0</v>
      </c>
      <c r="T370" s="216">
        <f>S370*H370</f>
        <v>0</v>
      </c>
      <c r="U370" s="40"/>
      <c r="V370" s="40"/>
      <c r="W370" s="40"/>
      <c r="X370" s="40"/>
      <c r="Y370" s="40"/>
      <c r="Z370" s="40"/>
      <c r="AA370" s="40"/>
      <c r="AB370" s="40"/>
      <c r="AC370" s="40"/>
      <c r="AD370" s="40"/>
      <c r="AE370" s="40"/>
      <c r="AR370" s="217" t="s">
        <v>414</v>
      </c>
      <c r="AT370" s="217" t="s">
        <v>376</v>
      </c>
      <c r="AU370" s="217" t="s">
        <v>82</v>
      </c>
      <c r="AY370" s="19" t="s">
        <v>118</v>
      </c>
      <c r="BE370" s="218">
        <f>IF(N370="základní",J370,0)</f>
        <v>0</v>
      </c>
      <c r="BF370" s="218">
        <f>IF(N370="snížená",J370,0)</f>
        <v>0</v>
      </c>
      <c r="BG370" s="218">
        <f>IF(N370="zákl. přenesená",J370,0)</f>
        <v>0</v>
      </c>
      <c r="BH370" s="218">
        <f>IF(N370="sníž. přenesená",J370,0)</f>
        <v>0</v>
      </c>
      <c r="BI370" s="218">
        <f>IF(N370="nulová",J370,0)</f>
        <v>0</v>
      </c>
      <c r="BJ370" s="19" t="s">
        <v>80</v>
      </c>
      <c r="BK370" s="218">
        <f>ROUND(I370*H370,2)</f>
        <v>0</v>
      </c>
      <c r="BL370" s="19" t="s">
        <v>308</v>
      </c>
      <c r="BM370" s="217" t="s">
        <v>664</v>
      </c>
    </row>
    <row r="371" s="13" customFormat="1">
      <c r="A371" s="13"/>
      <c r="B371" s="224"/>
      <c r="C371" s="225"/>
      <c r="D371" s="226" t="s">
        <v>139</v>
      </c>
      <c r="E371" s="225"/>
      <c r="F371" s="228" t="s">
        <v>665</v>
      </c>
      <c r="G371" s="225"/>
      <c r="H371" s="229">
        <v>0.0040000000000000001</v>
      </c>
      <c r="I371" s="230"/>
      <c r="J371" s="225"/>
      <c r="K371" s="225"/>
      <c r="L371" s="231"/>
      <c r="M371" s="232"/>
      <c r="N371" s="233"/>
      <c r="O371" s="233"/>
      <c r="P371" s="233"/>
      <c r="Q371" s="233"/>
      <c r="R371" s="233"/>
      <c r="S371" s="233"/>
      <c r="T371" s="234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35" t="s">
        <v>139</v>
      </c>
      <c r="AU371" s="235" t="s">
        <v>82</v>
      </c>
      <c r="AV371" s="13" t="s">
        <v>82</v>
      </c>
      <c r="AW371" s="13" t="s">
        <v>4</v>
      </c>
      <c r="AX371" s="13" t="s">
        <v>80</v>
      </c>
      <c r="AY371" s="235" t="s">
        <v>118</v>
      </c>
    </row>
    <row r="372" s="2" customFormat="1" ht="33" customHeight="1">
      <c r="A372" s="40"/>
      <c r="B372" s="41"/>
      <c r="C372" s="206" t="s">
        <v>666</v>
      </c>
      <c r="D372" s="206" t="s">
        <v>120</v>
      </c>
      <c r="E372" s="207" t="s">
        <v>667</v>
      </c>
      <c r="F372" s="208" t="s">
        <v>668</v>
      </c>
      <c r="G372" s="209" t="s">
        <v>123</v>
      </c>
      <c r="H372" s="210">
        <v>16.535</v>
      </c>
      <c r="I372" s="211"/>
      <c r="J372" s="212">
        <f>ROUND(I372*H372,2)</f>
        <v>0</v>
      </c>
      <c r="K372" s="208" t="s">
        <v>124</v>
      </c>
      <c r="L372" s="46"/>
      <c r="M372" s="213" t="s">
        <v>19</v>
      </c>
      <c r="N372" s="214" t="s">
        <v>43</v>
      </c>
      <c r="O372" s="86"/>
      <c r="P372" s="215">
        <f>O372*H372</f>
        <v>0</v>
      </c>
      <c r="Q372" s="215">
        <v>0</v>
      </c>
      <c r="R372" s="215">
        <f>Q372*H372</f>
        <v>0</v>
      </c>
      <c r="S372" s="215">
        <v>0</v>
      </c>
      <c r="T372" s="216">
        <f>S372*H372</f>
        <v>0</v>
      </c>
      <c r="U372" s="40"/>
      <c r="V372" s="40"/>
      <c r="W372" s="40"/>
      <c r="X372" s="40"/>
      <c r="Y372" s="40"/>
      <c r="Z372" s="40"/>
      <c r="AA372" s="40"/>
      <c r="AB372" s="40"/>
      <c r="AC372" s="40"/>
      <c r="AD372" s="40"/>
      <c r="AE372" s="40"/>
      <c r="AR372" s="217" t="s">
        <v>308</v>
      </c>
      <c r="AT372" s="217" t="s">
        <v>120</v>
      </c>
      <c r="AU372" s="217" t="s">
        <v>82</v>
      </c>
      <c r="AY372" s="19" t="s">
        <v>118</v>
      </c>
      <c r="BE372" s="218">
        <f>IF(N372="základní",J372,0)</f>
        <v>0</v>
      </c>
      <c r="BF372" s="218">
        <f>IF(N372="snížená",J372,0)</f>
        <v>0</v>
      </c>
      <c r="BG372" s="218">
        <f>IF(N372="zákl. přenesená",J372,0)</f>
        <v>0</v>
      </c>
      <c r="BH372" s="218">
        <f>IF(N372="sníž. přenesená",J372,0)</f>
        <v>0</v>
      </c>
      <c r="BI372" s="218">
        <f>IF(N372="nulová",J372,0)</f>
        <v>0</v>
      </c>
      <c r="BJ372" s="19" t="s">
        <v>80</v>
      </c>
      <c r="BK372" s="218">
        <f>ROUND(I372*H372,2)</f>
        <v>0</v>
      </c>
      <c r="BL372" s="19" t="s">
        <v>308</v>
      </c>
      <c r="BM372" s="217" t="s">
        <v>669</v>
      </c>
    </row>
    <row r="373" s="2" customFormat="1">
      <c r="A373" s="40"/>
      <c r="B373" s="41"/>
      <c r="C373" s="42"/>
      <c r="D373" s="219" t="s">
        <v>127</v>
      </c>
      <c r="E373" s="42"/>
      <c r="F373" s="220" t="s">
        <v>670</v>
      </c>
      <c r="G373" s="42"/>
      <c r="H373" s="42"/>
      <c r="I373" s="221"/>
      <c r="J373" s="42"/>
      <c r="K373" s="42"/>
      <c r="L373" s="46"/>
      <c r="M373" s="222"/>
      <c r="N373" s="223"/>
      <c r="O373" s="86"/>
      <c r="P373" s="86"/>
      <c r="Q373" s="86"/>
      <c r="R373" s="86"/>
      <c r="S373" s="86"/>
      <c r="T373" s="87"/>
      <c r="U373" s="40"/>
      <c r="V373" s="40"/>
      <c r="W373" s="40"/>
      <c r="X373" s="40"/>
      <c r="Y373" s="40"/>
      <c r="Z373" s="40"/>
      <c r="AA373" s="40"/>
      <c r="AB373" s="40"/>
      <c r="AC373" s="40"/>
      <c r="AD373" s="40"/>
      <c r="AE373" s="40"/>
      <c r="AT373" s="19" t="s">
        <v>127</v>
      </c>
      <c r="AU373" s="19" t="s">
        <v>82</v>
      </c>
    </row>
    <row r="374" s="13" customFormat="1">
      <c r="A374" s="13"/>
      <c r="B374" s="224"/>
      <c r="C374" s="225"/>
      <c r="D374" s="226" t="s">
        <v>139</v>
      </c>
      <c r="E374" s="227" t="s">
        <v>19</v>
      </c>
      <c r="F374" s="228" t="s">
        <v>671</v>
      </c>
      <c r="G374" s="225"/>
      <c r="H374" s="229">
        <v>14.43</v>
      </c>
      <c r="I374" s="230"/>
      <c r="J374" s="225"/>
      <c r="K374" s="225"/>
      <c r="L374" s="231"/>
      <c r="M374" s="232"/>
      <c r="N374" s="233"/>
      <c r="O374" s="233"/>
      <c r="P374" s="233"/>
      <c r="Q374" s="233"/>
      <c r="R374" s="233"/>
      <c r="S374" s="233"/>
      <c r="T374" s="234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35" t="s">
        <v>139</v>
      </c>
      <c r="AU374" s="235" t="s">
        <v>82</v>
      </c>
      <c r="AV374" s="13" t="s">
        <v>82</v>
      </c>
      <c r="AW374" s="13" t="s">
        <v>33</v>
      </c>
      <c r="AX374" s="13" t="s">
        <v>72</v>
      </c>
      <c r="AY374" s="235" t="s">
        <v>118</v>
      </c>
    </row>
    <row r="375" s="13" customFormat="1">
      <c r="A375" s="13"/>
      <c r="B375" s="224"/>
      <c r="C375" s="225"/>
      <c r="D375" s="226" t="s">
        <v>139</v>
      </c>
      <c r="E375" s="227" t="s">
        <v>19</v>
      </c>
      <c r="F375" s="228" t="s">
        <v>672</v>
      </c>
      <c r="G375" s="225"/>
      <c r="H375" s="229">
        <v>2.105</v>
      </c>
      <c r="I375" s="230"/>
      <c r="J375" s="225"/>
      <c r="K375" s="225"/>
      <c r="L375" s="231"/>
      <c r="M375" s="232"/>
      <c r="N375" s="233"/>
      <c r="O375" s="233"/>
      <c r="P375" s="233"/>
      <c r="Q375" s="233"/>
      <c r="R375" s="233"/>
      <c r="S375" s="233"/>
      <c r="T375" s="234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35" t="s">
        <v>139</v>
      </c>
      <c r="AU375" s="235" t="s">
        <v>82</v>
      </c>
      <c r="AV375" s="13" t="s">
        <v>82</v>
      </c>
      <c r="AW375" s="13" t="s">
        <v>33</v>
      </c>
      <c r="AX375" s="13" t="s">
        <v>72</v>
      </c>
      <c r="AY375" s="235" t="s">
        <v>118</v>
      </c>
    </row>
    <row r="376" s="14" customFormat="1">
      <c r="A376" s="14"/>
      <c r="B376" s="236"/>
      <c r="C376" s="237"/>
      <c r="D376" s="226" t="s">
        <v>139</v>
      </c>
      <c r="E376" s="238" t="s">
        <v>19</v>
      </c>
      <c r="F376" s="239" t="s">
        <v>150</v>
      </c>
      <c r="G376" s="237"/>
      <c r="H376" s="240">
        <v>16.535</v>
      </c>
      <c r="I376" s="241"/>
      <c r="J376" s="237"/>
      <c r="K376" s="237"/>
      <c r="L376" s="242"/>
      <c r="M376" s="243"/>
      <c r="N376" s="244"/>
      <c r="O376" s="244"/>
      <c r="P376" s="244"/>
      <c r="Q376" s="244"/>
      <c r="R376" s="244"/>
      <c r="S376" s="244"/>
      <c r="T376" s="245"/>
      <c r="U376" s="14"/>
      <c r="V376" s="14"/>
      <c r="W376" s="14"/>
      <c r="X376" s="14"/>
      <c r="Y376" s="14"/>
      <c r="Z376" s="14"/>
      <c r="AA376" s="14"/>
      <c r="AB376" s="14"/>
      <c r="AC376" s="14"/>
      <c r="AD376" s="14"/>
      <c r="AE376" s="14"/>
      <c r="AT376" s="246" t="s">
        <v>139</v>
      </c>
      <c r="AU376" s="246" t="s">
        <v>82</v>
      </c>
      <c r="AV376" s="14" t="s">
        <v>125</v>
      </c>
      <c r="AW376" s="14" t="s">
        <v>33</v>
      </c>
      <c r="AX376" s="14" t="s">
        <v>80</v>
      </c>
      <c r="AY376" s="246" t="s">
        <v>118</v>
      </c>
    </row>
    <row r="377" s="2" customFormat="1" ht="16.5" customHeight="1">
      <c r="A377" s="40"/>
      <c r="B377" s="41"/>
      <c r="C377" s="261" t="s">
        <v>673</v>
      </c>
      <c r="D377" s="261" t="s">
        <v>376</v>
      </c>
      <c r="E377" s="262" t="s">
        <v>662</v>
      </c>
      <c r="F377" s="263" t="s">
        <v>663</v>
      </c>
      <c r="G377" s="264" t="s">
        <v>175</v>
      </c>
      <c r="H377" s="265">
        <v>0.0060000000000000001</v>
      </c>
      <c r="I377" s="266"/>
      <c r="J377" s="267">
        <f>ROUND(I377*H377,2)</f>
        <v>0</v>
      </c>
      <c r="K377" s="263" t="s">
        <v>124</v>
      </c>
      <c r="L377" s="268"/>
      <c r="M377" s="269" t="s">
        <v>19</v>
      </c>
      <c r="N377" s="270" t="s">
        <v>43</v>
      </c>
      <c r="O377" s="86"/>
      <c r="P377" s="215">
        <f>O377*H377</f>
        <v>0</v>
      </c>
      <c r="Q377" s="215">
        <v>1</v>
      </c>
      <c r="R377" s="215">
        <f>Q377*H377</f>
        <v>0.0060000000000000001</v>
      </c>
      <c r="S377" s="215">
        <v>0</v>
      </c>
      <c r="T377" s="216">
        <f>S377*H377</f>
        <v>0</v>
      </c>
      <c r="U377" s="40"/>
      <c r="V377" s="40"/>
      <c r="W377" s="40"/>
      <c r="X377" s="40"/>
      <c r="Y377" s="40"/>
      <c r="Z377" s="40"/>
      <c r="AA377" s="40"/>
      <c r="AB377" s="40"/>
      <c r="AC377" s="40"/>
      <c r="AD377" s="40"/>
      <c r="AE377" s="40"/>
      <c r="AR377" s="217" t="s">
        <v>414</v>
      </c>
      <c r="AT377" s="217" t="s">
        <v>376</v>
      </c>
      <c r="AU377" s="217" t="s">
        <v>82</v>
      </c>
      <c r="AY377" s="19" t="s">
        <v>118</v>
      </c>
      <c r="BE377" s="218">
        <f>IF(N377="základní",J377,0)</f>
        <v>0</v>
      </c>
      <c r="BF377" s="218">
        <f>IF(N377="snížená",J377,0)</f>
        <v>0</v>
      </c>
      <c r="BG377" s="218">
        <f>IF(N377="zákl. přenesená",J377,0)</f>
        <v>0</v>
      </c>
      <c r="BH377" s="218">
        <f>IF(N377="sníž. přenesená",J377,0)</f>
        <v>0</v>
      </c>
      <c r="BI377" s="218">
        <f>IF(N377="nulová",J377,0)</f>
        <v>0</v>
      </c>
      <c r="BJ377" s="19" t="s">
        <v>80</v>
      </c>
      <c r="BK377" s="218">
        <f>ROUND(I377*H377,2)</f>
        <v>0</v>
      </c>
      <c r="BL377" s="19" t="s">
        <v>308</v>
      </c>
      <c r="BM377" s="217" t="s">
        <v>674</v>
      </c>
    </row>
    <row r="378" s="13" customFormat="1">
      <c r="A378" s="13"/>
      <c r="B378" s="224"/>
      <c r="C378" s="225"/>
      <c r="D378" s="226" t="s">
        <v>139</v>
      </c>
      <c r="E378" s="225"/>
      <c r="F378" s="228" t="s">
        <v>675</v>
      </c>
      <c r="G378" s="225"/>
      <c r="H378" s="229">
        <v>0.0060000000000000001</v>
      </c>
      <c r="I378" s="230"/>
      <c r="J378" s="225"/>
      <c r="K378" s="225"/>
      <c r="L378" s="231"/>
      <c r="M378" s="232"/>
      <c r="N378" s="233"/>
      <c r="O378" s="233"/>
      <c r="P378" s="233"/>
      <c r="Q378" s="233"/>
      <c r="R378" s="233"/>
      <c r="S378" s="233"/>
      <c r="T378" s="234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35" t="s">
        <v>139</v>
      </c>
      <c r="AU378" s="235" t="s">
        <v>82</v>
      </c>
      <c r="AV378" s="13" t="s">
        <v>82</v>
      </c>
      <c r="AW378" s="13" t="s">
        <v>4</v>
      </c>
      <c r="AX378" s="13" t="s">
        <v>80</v>
      </c>
      <c r="AY378" s="235" t="s">
        <v>118</v>
      </c>
    </row>
    <row r="379" s="2" customFormat="1" ht="24.15" customHeight="1">
      <c r="A379" s="40"/>
      <c r="B379" s="41"/>
      <c r="C379" s="206" t="s">
        <v>676</v>
      </c>
      <c r="D379" s="206" t="s">
        <v>120</v>
      </c>
      <c r="E379" s="207" t="s">
        <v>677</v>
      </c>
      <c r="F379" s="208" t="s">
        <v>678</v>
      </c>
      <c r="G379" s="209" t="s">
        <v>123</v>
      </c>
      <c r="H379" s="210">
        <v>11.92</v>
      </c>
      <c r="I379" s="211"/>
      <c r="J379" s="212">
        <f>ROUND(I379*H379,2)</f>
        <v>0</v>
      </c>
      <c r="K379" s="208" t="s">
        <v>124</v>
      </c>
      <c r="L379" s="46"/>
      <c r="M379" s="213" t="s">
        <v>19</v>
      </c>
      <c r="N379" s="214" t="s">
        <v>43</v>
      </c>
      <c r="O379" s="86"/>
      <c r="P379" s="215">
        <f>O379*H379</f>
        <v>0</v>
      </c>
      <c r="Q379" s="215">
        <v>0.00040000000000000002</v>
      </c>
      <c r="R379" s="215">
        <f>Q379*H379</f>
        <v>0.0047680000000000005</v>
      </c>
      <c r="S379" s="215">
        <v>0</v>
      </c>
      <c r="T379" s="216">
        <f>S379*H379</f>
        <v>0</v>
      </c>
      <c r="U379" s="40"/>
      <c r="V379" s="40"/>
      <c r="W379" s="40"/>
      <c r="X379" s="40"/>
      <c r="Y379" s="40"/>
      <c r="Z379" s="40"/>
      <c r="AA379" s="40"/>
      <c r="AB379" s="40"/>
      <c r="AC379" s="40"/>
      <c r="AD379" s="40"/>
      <c r="AE379" s="40"/>
      <c r="AR379" s="217" t="s">
        <v>308</v>
      </c>
      <c r="AT379" s="217" t="s">
        <v>120</v>
      </c>
      <c r="AU379" s="217" t="s">
        <v>82</v>
      </c>
      <c r="AY379" s="19" t="s">
        <v>118</v>
      </c>
      <c r="BE379" s="218">
        <f>IF(N379="základní",J379,0)</f>
        <v>0</v>
      </c>
      <c r="BF379" s="218">
        <f>IF(N379="snížená",J379,0)</f>
        <v>0</v>
      </c>
      <c r="BG379" s="218">
        <f>IF(N379="zákl. přenesená",J379,0)</f>
        <v>0</v>
      </c>
      <c r="BH379" s="218">
        <f>IF(N379="sníž. přenesená",J379,0)</f>
        <v>0</v>
      </c>
      <c r="BI379" s="218">
        <f>IF(N379="nulová",J379,0)</f>
        <v>0</v>
      </c>
      <c r="BJ379" s="19" t="s">
        <v>80</v>
      </c>
      <c r="BK379" s="218">
        <f>ROUND(I379*H379,2)</f>
        <v>0</v>
      </c>
      <c r="BL379" s="19" t="s">
        <v>308</v>
      </c>
      <c r="BM379" s="217" t="s">
        <v>679</v>
      </c>
    </row>
    <row r="380" s="2" customFormat="1">
      <c r="A380" s="40"/>
      <c r="B380" s="41"/>
      <c r="C380" s="42"/>
      <c r="D380" s="219" t="s">
        <v>127</v>
      </c>
      <c r="E380" s="42"/>
      <c r="F380" s="220" t="s">
        <v>680</v>
      </c>
      <c r="G380" s="42"/>
      <c r="H380" s="42"/>
      <c r="I380" s="221"/>
      <c r="J380" s="42"/>
      <c r="K380" s="42"/>
      <c r="L380" s="46"/>
      <c r="M380" s="222"/>
      <c r="N380" s="223"/>
      <c r="O380" s="86"/>
      <c r="P380" s="86"/>
      <c r="Q380" s="86"/>
      <c r="R380" s="86"/>
      <c r="S380" s="86"/>
      <c r="T380" s="87"/>
      <c r="U380" s="40"/>
      <c r="V380" s="40"/>
      <c r="W380" s="40"/>
      <c r="X380" s="40"/>
      <c r="Y380" s="40"/>
      <c r="Z380" s="40"/>
      <c r="AA380" s="40"/>
      <c r="AB380" s="40"/>
      <c r="AC380" s="40"/>
      <c r="AD380" s="40"/>
      <c r="AE380" s="40"/>
      <c r="AT380" s="19" t="s">
        <v>127</v>
      </c>
      <c r="AU380" s="19" t="s">
        <v>82</v>
      </c>
    </row>
    <row r="381" s="13" customFormat="1">
      <c r="A381" s="13"/>
      <c r="B381" s="224"/>
      <c r="C381" s="225"/>
      <c r="D381" s="226" t="s">
        <v>139</v>
      </c>
      <c r="E381" s="227" t="s">
        <v>19</v>
      </c>
      <c r="F381" s="228" t="s">
        <v>659</v>
      </c>
      <c r="G381" s="225"/>
      <c r="H381" s="229">
        <v>7.6959999999999997</v>
      </c>
      <c r="I381" s="230"/>
      <c r="J381" s="225"/>
      <c r="K381" s="225"/>
      <c r="L381" s="231"/>
      <c r="M381" s="232"/>
      <c r="N381" s="233"/>
      <c r="O381" s="233"/>
      <c r="P381" s="233"/>
      <c r="Q381" s="233"/>
      <c r="R381" s="233"/>
      <c r="S381" s="233"/>
      <c r="T381" s="234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35" t="s">
        <v>139</v>
      </c>
      <c r="AU381" s="235" t="s">
        <v>82</v>
      </c>
      <c r="AV381" s="13" t="s">
        <v>82</v>
      </c>
      <c r="AW381" s="13" t="s">
        <v>33</v>
      </c>
      <c r="AX381" s="13" t="s">
        <v>72</v>
      </c>
      <c r="AY381" s="235" t="s">
        <v>118</v>
      </c>
    </row>
    <row r="382" s="13" customFormat="1">
      <c r="A382" s="13"/>
      <c r="B382" s="224"/>
      <c r="C382" s="225"/>
      <c r="D382" s="226" t="s">
        <v>139</v>
      </c>
      <c r="E382" s="227" t="s">
        <v>19</v>
      </c>
      <c r="F382" s="228" t="s">
        <v>660</v>
      </c>
      <c r="G382" s="225"/>
      <c r="H382" s="229">
        <v>4.2240000000000002</v>
      </c>
      <c r="I382" s="230"/>
      <c r="J382" s="225"/>
      <c r="K382" s="225"/>
      <c r="L382" s="231"/>
      <c r="M382" s="232"/>
      <c r="N382" s="233"/>
      <c r="O382" s="233"/>
      <c r="P382" s="233"/>
      <c r="Q382" s="233"/>
      <c r="R382" s="233"/>
      <c r="S382" s="233"/>
      <c r="T382" s="234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35" t="s">
        <v>139</v>
      </c>
      <c r="AU382" s="235" t="s">
        <v>82</v>
      </c>
      <c r="AV382" s="13" t="s">
        <v>82</v>
      </c>
      <c r="AW382" s="13" t="s">
        <v>33</v>
      </c>
      <c r="AX382" s="13" t="s">
        <v>72</v>
      </c>
      <c r="AY382" s="235" t="s">
        <v>118</v>
      </c>
    </row>
    <row r="383" s="14" customFormat="1">
      <c r="A383" s="14"/>
      <c r="B383" s="236"/>
      <c r="C383" s="237"/>
      <c r="D383" s="226" t="s">
        <v>139</v>
      </c>
      <c r="E383" s="238" t="s">
        <v>19</v>
      </c>
      <c r="F383" s="239" t="s">
        <v>150</v>
      </c>
      <c r="G383" s="237"/>
      <c r="H383" s="240">
        <v>11.92</v>
      </c>
      <c r="I383" s="241"/>
      <c r="J383" s="237"/>
      <c r="K383" s="237"/>
      <c r="L383" s="242"/>
      <c r="M383" s="243"/>
      <c r="N383" s="244"/>
      <c r="O383" s="244"/>
      <c r="P383" s="244"/>
      <c r="Q383" s="244"/>
      <c r="R383" s="244"/>
      <c r="S383" s="244"/>
      <c r="T383" s="245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46" t="s">
        <v>139</v>
      </c>
      <c r="AU383" s="246" t="s">
        <v>82</v>
      </c>
      <c r="AV383" s="14" t="s">
        <v>125</v>
      </c>
      <c r="AW383" s="14" t="s">
        <v>33</v>
      </c>
      <c r="AX383" s="14" t="s">
        <v>80</v>
      </c>
      <c r="AY383" s="246" t="s">
        <v>118</v>
      </c>
    </row>
    <row r="384" s="2" customFormat="1" ht="49.05" customHeight="1">
      <c r="A384" s="40"/>
      <c r="B384" s="41"/>
      <c r="C384" s="261" t="s">
        <v>681</v>
      </c>
      <c r="D384" s="261" t="s">
        <v>376</v>
      </c>
      <c r="E384" s="262" t="s">
        <v>682</v>
      </c>
      <c r="F384" s="263" t="s">
        <v>683</v>
      </c>
      <c r="G384" s="264" t="s">
        <v>123</v>
      </c>
      <c r="H384" s="265">
        <v>13.893000000000001</v>
      </c>
      <c r="I384" s="266"/>
      <c r="J384" s="267">
        <f>ROUND(I384*H384,2)</f>
        <v>0</v>
      </c>
      <c r="K384" s="263" t="s">
        <v>124</v>
      </c>
      <c r="L384" s="268"/>
      <c r="M384" s="269" t="s">
        <v>19</v>
      </c>
      <c r="N384" s="270" t="s">
        <v>43</v>
      </c>
      <c r="O384" s="86"/>
      <c r="P384" s="215">
        <f>O384*H384</f>
        <v>0</v>
      </c>
      <c r="Q384" s="215">
        <v>0.0054000000000000003</v>
      </c>
      <c r="R384" s="215">
        <f>Q384*H384</f>
        <v>0.075022200000000011</v>
      </c>
      <c r="S384" s="215">
        <v>0</v>
      </c>
      <c r="T384" s="216">
        <f>S384*H384</f>
        <v>0</v>
      </c>
      <c r="U384" s="40"/>
      <c r="V384" s="40"/>
      <c r="W384" s="40"/>
      <c r="X384" s="40"/>
      <c r="Y384" s="40"/>
      <c r="Z384" s="40"/>
      <c r="AA384" s="40"/>
      <c r="AB384" s="40"/>
      <c r="AC384" s="40"/>
      <c r="AD384" s="40"/>
      <c r="AE384" s="40"/>
      <c r="AR384" s="217" t="s">
        <v>414</v>
      </c>
      <c r="AT384" s="217" t="s">
        <v>376</v>
      </c>
      <c r="AU384" s="217" t="s">
        <v>82</v>
      </c>
      <c r="AY384" s="19" t="s">
        <v>118</v>
      </c>
      <c r="BE384" s="218">
        <f>IF(N384="základní",J384,0)</f>
        <v>0</v>
      </c>
      <c r="BF384" s="218">
        <f>IF(N384="snížená",J384,0)</f>
        <v>0</v>
      </c>
      <c r="BG384" s="218">
        <f>IF(N384="zákl. přenesená",J384,0)</f>
        <v>0</v>
      </c>
      <c r="BH384" s="218">
        <f>IF(N384="sníž. přenesená",J384,0)</f>
        <v>0</v>
      </c>
      <c r="BI384" s="218">
        <f>IF(N384="nulová",J384,0)</f>
        <v>0</v>
      </c>
      <c r="BJ384" s="19" t="s">
        <v>80</v>
      </c>
      <c r="BK384" s="218">
        <f>ROUND(I384*H384,2)</f>
        <v>0</v>
      </c>
      <c r="BL384" s="19" t="s">
        <v>308</v>
      </c>
      <c r="BM384" s="217" t="s">
        <v>684</v>
      </c>
    </row>
    <row r="385" s="13" customFormat="1">
      <c r="A385" s="13"/>
      <c r="B385" s="224"/>
      <c r="C385" s="225"/>
      <c r="D385" s="226" t="s">
        <v>139</v>
      </c>
      <c r="E385" s="225"/>
      <c r="F385" s="228" t="s">
        <v>685</v>
      </c>
      <c r="G385" s="225"/>
      <c r="H385" s="229">
        <v>13.893000000000001</v>
      </c>
      <c r="I385" s="230"/>
      <c r="J385" s="225"/>
      <c r="K385" s="225"/>
      <c r="L385" s="231"/>
      <c r="M385" s="232"/>
      <c r="N385" s="233"/>
      <c r="O385" s="233"/>
      <c r="P385" s="233"/>
      <c r="Q385" s="233"/>
      <c r="R385" s="233"/>
      <c r="S385" s="233"/>
      <c r="T385" s="234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35" t="s">
        <v>139</v>
      </c>
      <c r="AU385" s="235" t="s">
        <v>82</v>
      </c>
      <c r="AV385" s="13" t="s">
        <v>82</v>
      </c>
      <c r="AW385" s="13" t="s">
        <v>4</v>
      </c>
      <c r="AX385" s="13" t="s">
        <v>80</v>
      </c>
      <c r="AY385" s="235" t="s">
        <v>118</v>
      </c>
    </row>
    <row r="386" s="2" customFormat="1" ht="24.15" customHeight="1">
      <c r="A386" s="40"/>
      <c r="B386" s="41"/>
      <c r="C386" s="206" t="s">
        <v>686</v>
      </c>
      <c r="D386" s="206" t="s">
        <v>120</v>
      </c>
      <c r="E386" s="207" t="s">
        <v>687</v>
      </c>
      <c r="F386" s="208" t="s">
        <v>688</v>
      </c>
      <c r="G386" s="209" t="s">
        <v>123</v>
      </c>
      <c r="H386" s="210">
        <v>16.535</v>
      </c>
      <c r="I386" s="211"/>
      <c r="J386" s="212">
        <f>ROUND(I386*H386,2)</f>
        <v>0</v>
      </c>
      <c r="K386" s="208" t="s">
        <v>124</v>
      </c>
      <c r="L386" s="46"/>
      <c r="M386" s="213" t="s">
        <v>19</v>
      </c>
      <c r="N386" s="214" t="s">
        <v>43</v>
      </c>
      <c r="O386" s="86"/>
      <c r="P386" s="215">
        <f>O386*H386</f>
        <v>0</v>
      </c>
      <c r="Q386" s="215">
        <v>0.00040000000000000002</v>
      </c>
      <c r="R386" s="215">
        <f>Q386*H386</f>
        <v>0.0066140000000000001</v>
      </c>
      <c r="S386" s="215">
        <v>0</v>
      </c>
      <c r="T386" s="216">
        <f>S386*H386</f>
        <v>0</v>
      </c>
      <c r="U386" s="40"/>
      <c r="V386" s="40"/>
      <c r="W386" s="40"/>
      <c r="X386" s="40"/>
      <c r="Y386" s="40"/>
      <c r="Z386" s="40"/>
      <c r="AA386" s="40"/>
      <c r="AB386" s="40"/>
      <c r="AC386" s="40"/>
      <c r="AD386" s="40"/>
      <c r="AE386" s="40"/>
      <c r="AR386" s="217" t="s">
        <v>308</v>
      </c>
      <c r="AT386" s="217" t="s">
        <v>120</v>
      </c>
      <c r="AU386" s="217" t="s">
        <v>82</v>
      </c>
      <c r="AY386" s="19" t="s">
        <v>118</v>
      </c>
      <c r="BE386" s="218">
        <f>IF(N386="základní",J386,0)</f>
        <v>0</v>
      </c>
      <c r="BF386" s="218">
        <f>IF(N386="snížená",J386,0)</f>
        <v>0</v>
      </c>
      <c r="BG386" s="218">
        <f>IF(N386="zákl. přenesená",J386,0)</f>
        <v>0</v>
      </c>
      <c r="BH386" s="218">
        <f>IF(N386="sníž. přenesená",J386,0)</f>
        <v>0</v>
      </c>
      <c r="BI386" s="218">
        <f>IF(N386="nulová",J386,0)</f>
        <v>0</v>
      </c>
      <c r="BJ386" s="19" t="s">
        <v>80</v>
      </c>
      <c r="BK386" s="218">
        <f>ROUND(I386*H386,2)</f>
        <v>0</v>
      </c>
      <c r="BL386" s="19" t="s">
        <v>308</v>
      </c>
      <c r="BM386" s="217" t="s">
        <v>689</v>
      </c>
    </row>
    <row r="387" s="2" customFormat="1">
      <c r="A387" s="40"/>
      <c r="B387" s="41"/>
      <c r="C387" s="42"/>
      <c r="D387" s="219" t="s">
        <v>127</v>
      </c>
      <c r="E387" s="42"/>
      <c r="F387" s="220" t="s">
        <v>690</v>
      </c>
      <c r="G387" s="42"/>
      <c r="H387" s="42"/>
      <c r="I387" s="221"/>
      <c r="J387" s="42"/>
      <c r="K387" s="42"/>
      <c r="L387" s="46"/>
      <c r="M387" s="222"/>
      <c r="N387" s="223"/>
      <c r="O387" s="86"/>
      <c r="P387" s="86"/>
      <c r="Q387" s="86"/>
      <c r="R387" s="86"/>
      <c r="S387" s="86"/>
      <c r="T387" s="87"/>
      <c r="U387" s="40"/>
      <c r="V387" s="40"/>
      <c r="W387" s="40"/>
      <c r="X387" s="40"/>
      <c r="Y387" s="40"/>
      <c r="Z387" s="40"/>
      <c r="AA387" s="40"/>
      <c r="AB387" s="40"/>
      <c r="AC387" s="40"/>
      <c r="AD387" s="40"/>
      <c r="AE387" s="40"/>
      <c r="AT387" s="19" t="s">
        <v>127</v>
      </c>
      <c r="AU387" s="19" t="s">
        <v>82</v>
      </c>
    </row>
    <row r="388" s="13" customFormat="1">
      <c r="A388" s="13"/>
      <c r="B388" s="224"/>
      <c r="C388" s="225"/>
      <c r="D388" s="226" t="s">
        <v>139</v>
      </c>
      <c r="E388" s="227" t="s">
        <v>19</v>
      </c>
      <c r="F388" s="228" t="s">
        <v>671</v>
      </c>
      <c r="G388" s="225"/>
      <c r="H388" s="229">
        <v>14.43</v>
      </c>
      <c r="I388" s="230"/>
      <c r="J388" s="225"/>
      <c r="K388" s="225"/>
      <c r="L388" s="231"/>
      <c r="M388" s="232"/>
      <c r="N388" s="233"/>
      <c r="O388" s="233"/>
      <c r="P388" s="233"/>
      <c r="Q388" s="233"/>
      <c r="R388" s="233"/>
      <c r="S388" s="233"/>
      <c r="T388" s="234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35" t="s">
        <v>139</v>
      </c>
      <c r="AU388" s="235" t="s">
        <v>82</v>
      </c>
      <c r="AV388" s="13" t="s">
        <v>82</v>
      </c>
      <c r="AW388" s="13" t="s">
        <v>33</v>
      </c>
      <c r="AX388" s="13" t="s">
        <v>72</v>
      </c>
      <c r="AY388" s="235" t="s">
        <v>118</v>
      </c>
    </row>
    <row r="389" s="13" customFormat="1">
      <c r="A389" s="13"/>
      <c r="B389" s="224"/>
      <c r="C389" s="225"/>
      <c r="D389" s="226" t="s">
        <v>139</v>
      </c>
      <c r="E389" s="227" t="s">
        <v>19</v>
      </c>
      <c r="F389" s="228" t="s">
        <v>672</v>
      </c>
      <c r="G389" s="225"/>
      <c r="H389" s="229">
        <v>2.105</v>
      </c>
      <c r="I389" s="230"/>
      <c r="J389" s="225"/>
      <c r="K389" s="225"/>
      <c r="L389" s="231"/>
      <c r="M389" s="232"/>
      <c r="N389" s="233"/>
      <c r="O389" s="233"/>
      <c r="P389" s="233"/>
      <c r="Q389" s="233"/>
      <c r="R389" s="233"/>
      <c r="S389" s="233"/>
      <c r="T389" s="234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35" t="s">
        <v>139</v>
      </c>
      <c r="AU389" s="235" t="s">
        <v>82</v>
      </c>
      <c r="AV389" s="13" t="s">
        <v>82</v>
      </c>
      <c r="AW389" s="13" t="s">
        <v>33</v>
      </c>
      <c r="AX389" s="13" t="s">
        <v>72</v>
      </c>
      <c r="AY389" s="235" t="s">
        <v>118</v>
      </c>
    </row>
    <row r="390" s="14" customFormat="1">
      <c r="A390" s="14"/>
      <c r="B390" s="236"/>
      <c r="C390" s="237"/>
      <c r="D390" s="226" t="s">
        <v>139</v>
      </c>
      <c r="E390" s="238" t="s">
        <v>19</v>
      </c>
      <c r="F390" s="239" t="s">
        <v>150</v>
      </c>
      <c r="G390" s="237"/>
      <c r="H390" s="240">
        <v>16.535</v>
      </c>
      <c r="I390" s="241"/>
      <c r="J390" s="237"/>
      <c r="K390" s="237"/>
      <c r="L390" s="242"/>
      <c r="M390" s="243"/>
      <c r="N390" s="244"/>
      <c r="O390" s="244"/>
      <c r="P390" s="244"/>
      <c r="Q390" s="244"/>
      <c r="R390" s="244"/>
      <c r="S390" s="244"/>
      <c r="T390" s="245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T390" s="246" t="s">
        <v>139</v>
      </c>
      <c r="AU390" s="246" t="s">
        <v>82</v>
      </c>
      <c r="AV390" s="14" t="s">
        <v>125</v>
      </c>
      <c r="AW390" s="14" t="s">
        <v>33</v>
      </c>
      <c r="AX390" s="14" t="s">
        <v>80</v>
      </c>
      <c r="AY390" s="246" t="s">
        <v>118</v>
      </c>
    </row>
    <row r="391" s="2" customFormat="1" ht="49.05" customHeight="1">
      <c r="A391" s="40"/>
      <c r="B391" s="41"/>
      <c r="C391" s="261" t="s">
        <v>691</v>
      </c>
      <c r="D391" s="261" t="s">
        <v>376</v>
      </c>
      <c r="E391" s="262" t="s">
        <v>682</v>
      </c>
      <c r="F391" s="263" t="s">
        <v>683</v>
      </c>
      <c r="G391" s="264" t="s">
        <v>123</v>
      </c>
      <c r="H391" s="265">
        <v>20.189</v>
      </c>
      <c r="I391" s="266"/>
      <c r="J391" s="267">
        <f>ROUND(I391*H391,2)</f>
        <v>0</v>
      </c>
      <c r="K391" s="263" t="s">
        <v>124</v>
      </c>
      <c r="L391" s="268"/>
      <c r="M391" s="269" t="s">
        <v>19</v>
      </c>
      <c r="N391" s="270" t="s">
        <v>43</v>
      </c>
      <c r="O391" s="86"/>
      <c r="P391" s="215">
        <f>O391*H391</f>
        <v>0</v>
      </c>
      <c r="Q391" s="215">
        <v>0.0054000000000000003</v>
      </c>
      <c r="R391" s="215">
        <f>Q391*H391</f>
        <v>0.10902060000000001</v>
      </c>
      <c r="S391" s="215">
        <v>0</v>
      </c>
      <c r="T391" s="216">
        <f>S391*H391</f>
        <v>0</v>
      </c>
      <c r="U391" s="40"/>
      <c r="V391" s="40"/>
      <c r="W391" s="40"/>
      <c r="X391" s="40"/>
      <c r="Y391" s="40"/>
      <c r="Z391" s="40"/>
      <c r="AA391" s="40"/>
      <c r="AB391" s="40"/>
      <c r="AC391" s="40"/>
      <c r="AD391" s="40"/>
      <c r="AE391" s="40"/>
      <c r="AR391" s="217" t="s">
        <v>414</v>
      </c>
      <c r="AT391" s="217" t="s">
        <v>376</v>
      </c>
      <c r="AU391" s="217" t="s">
        <v>82</v>
      </c>
      <c r="AY391" s="19" t="s">
        <v>118</v>
      </c>
      <c r="BE391" s="218">
        <f>IF(N391="základní",J391,0)</f>
        <v>0</v>
      </c>
      <c r="BF391" s="218">
        <f>IF(N391="snížená",J391,0)</f>
        <v>0</v>
      </c>
      <c r="BG391" s="218">
        <f>IF(N391="zákl. přenesená",J391,0)</f>
        <v>0</v>
      </c>
      <c r="BH391" s="218">
        <f>IF(N391="sníž. přenesená",J391,0)</f>
        <v>0</v>
      </c>
      <c r="BI391" s="218">
        <f>IF(N391="nulová",J391,0)</f>
        <v>0</v>
      </c>
      <c r="BJ391" s="19" t="s">
        <v>80</v>
      </c>
      <c r="BK391" s="218">
        <f>ROUND(I391*H391,2)</f>
        <v>0</v>
      </c>
      <c r="BL391" s="19" t="s">
        <v>308</v>
      </c>
      <c r="BM391" s="217" t="s">
        <v>692</v>
      </c>
    </row>
    <row r="392" s="13" customFormat="1">
      <c r="A392" s="13"/>
      <c r="B392" s="224"/>
      <c r="C392" s="225"/>
      <c r="D392" s="226" t="s">
        <v>139</v>
      </c>
      <c r="E392" s="225"/>
      <c r="F392" s="228" t="s">
        <v>693</v>
      </c>
      <c r="G392" s="225"/>
      <c r="H392" s="229">
        <v>20.189</v>
      </c>
      <c r="I392" s="230"/>
      <c r="J392" s="225"/>
      <c r="K392" s="225"/>
      <c r="L392" s="231"/>
      <c r="M392" s="232"/>
      <c r="N392" s="233"/>
      <c r="O392" s="233"/>
      <c r="P392" s="233"/>
      <c r="Q392" s="233"/>
      <c r="R392" s="233"/>
      <c r="S392" s="233"/>
      <c r="T392" s="234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35" t="s">
        <v>139</v>
      </c>
      <c r="AU392" s="235" t="s">
        <v>82</v>
      </c>
      <c r="AV392" s="13" t="s">
        <v>82</v>
      </c>
      <c r="AW392" s="13" t="s">
        <v>4</v>
      </c>
      <c r="AX392" s="13" t="s">
        <v>80</v>
      </c>
      <c r="AY392" s="235" t="s">
        <v>118</v>
      </c>
    </row>
    <row r="393" s="2" customFormat="1" ht="24.15" customHeight="1">
      <c r="A393" s="40"/>
      <c r="B393" s="41"/>
      <c r="C393" s="206" t="s">
        <v>694</v>
      </c>
      <c r="D393" s="206" t="s">
        <v>120</v>
      </c>
      <c r="E393" s="207" t="s">
        <v>695</v>
      </c>
      <c r="F393" s="208" t="s">
        <v>696</v>
      </c>
      <c r="G393" s="209" t="s">
        <v>123</v>
      </c>
      <c r="H393" s="210">
        <v>17.295999999999999</v>
      </c>
      <c r="I393" s="211"/>
      <c r="J393" s="212">
        <f>ROUND(I393*H393,2)</f>
        <v>0</v>
      </c>
      <c r="K393" s="208" t="s">
        <v>124</v>
      </c>
      <c r="L393" s="46"/>
      <c r="M393" s="213" t="s">
        <v>19</v>
      </c>
      <c r="N393" s="214" t="s">
        <v>43</v>
      </c>
      <c r="O393" s="86"/>
      <c r="P393" s="215">
        <f>O393*H393</f>
        <v>0</v>
      </c>
      <c r="Q393" s="215">
        <v>4.0000000000000003E-05</v>
      </c>
      <c r="R393" s="215">
        <f>Q393*H393</f>
        <v>0.00069183999999999999</v>
      </c>
      <c r="S393" s="215">
        <v>0</v>
      </c>
      <c r="T393" s="216">
        <f>S393*H393</f>
        <v>0</v>
      </c>
      <c r="U393" s="40"/>
      <c r="V393" s="40"/>
      <c r="W393" s="40"/>
      <c r="X393" s="40"/>
      <c r="Y393" s="40"/>
      <c r="Z393" s="40"/>
      <c r="AA393" s="40"/>
      <c r="AB393" s="40"/>
      <c r="AC393" s="40"/>
      <c r="AD393" s="40"/>
      <c r="AE393" s="40"/>
      <c r="AR393" s="217" t="s">
        <v>308</v>
      </c>
      <c r="AT393" s="217" t="s">
        <v>120</v>
      </c>
      <c r="AU393" s="217" t="s">
        <v>82</v>
      </c>
      <c r="AY393" s="19" t="s">
        <v>118</v>
      </c>
      <c r="BE393" s="218">
        <f>IF(N393="základní",J393,0)</f>
        <v>0</v>
      </c>
      <c r="BF393" s="218">
        <f>IF(N393="snížená",J393,0)</f>
        <v>0</v>
      </c>
      <c r="BG393" s="218">
        <f>IF(N393="zákl. přenesená",J393,0)</f>
        <v>0</v>
      </c>
      <c r="BH393" s="218">
        <f>IF(N393="sníž. přenesená",J393,0)</f>
        <v>0</v>
      </c>
      <c r="BI393" s="218">
        <f>IF(N393="nulová",J393,0)</f>
        <v>0</v>
      </c>
      <c r="BJ393" s="19" t="s">
        <v>80</v>
      </c>
      <c r="BK393" s="218">
        <f>ROUND(I393*H393,2)</f>
        <v>0</v>
      </c>
      <c r="BL393" s="19" t="s">
        <v>308</v>
      </c>
      <c r="BM393" s="217" t="s">
        <v>697</v>
      </c>
    </row>
    <row r="394" s="2" customFormat="1">
      <c r="A394" s="40"/>
      <c r="B394" s="41"/>
      <c r="C394" s="42"/>
      <c r="D394" s="219" t="s">
        <v>127</v>
      </c>
      <c r="E394" s="42"/>
      <c r="F394" s="220" t="s">
        <v>698</v>
      </c>
      <c r="G394" s="42"/>
      <c r="H394" s="42"/>
      <c r="I394" s="221"/>
      <c r="J394" s="42"/>
      <c r="K394" s="42"/>
      <c r="L394" s="46"/>
      <c r="M394" s="222"/>
      <c r="N394" s="223"/>
      <c r="O394" s="86"/>
      <c r="P394" s="86"/>
      <c r="Q394" s="86"/>
      <c r="R394" s="86"/>
      <c r="S394" s="86"/>
      <c r="T394" s="87"/>
      <c r="U394" s="40"/>
      <c r="V394" s="40"/>
      <c r="W394" s="40"/>
      <c r="X394" s="40"/>
      <c r="Y394" s="40"/>
      <c r="Z394" s="40"/>
      <c r="AA394" s="40"/>
      <c r="AB394" s="40"/>
      <c r="AC394" s="40"/>
      <c r="AD394" s="40"/>
      <c r="AE394" s="40"/>
      <c r="AT394" s="19" t="s">
        <v>127</v>
      </c>
      <c r="AU394" s="19" t="s">
        <v>82</v>
      </c>
    </row>
    <row r="395" s="13" customFormat="1">
      <c r="A395" s="13"/>
      <c r="B395" s="224"/>
      <c r="C395" s="225"/>
      <c r="D395" s="226" t="s">
        <v>139</v>
      </c>
      <c r="E395" s="227" t="s">
        <v>19</v>
      </c>
      <c r="F395" s="228" t="s">
        <v>699</v>
      </c>
      <c r="G395" s="225"/>
      <c r="H395" s="229">
        <v>12.124000000000001</v>
      </c>
      <c r="I395" s="230"/>
      <c r="J395" s="225"/>
      <c r="K395" s="225"/>
      <c r="L395" s="231"/>
      <c r="M395" s="232"/>
      <c r="N395" s="233"/>
      <c r="O395" s="233"/>
      <c r="P395" s="233"/>
      <c r="Q395" s="233"/>
      <c r="R395" s="233"/>
      <c r="S395" s="233"/>
      <c r="T395" s="234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35" t="s">
        <v>139</v>
      </c>
      <c r="AU395" s="235" t="s">
        <v>82</v>
      </c>
      <c r="AV395" s="13" t="s">
        <v>82</v>
      </c>
      <c r="AW395" s="13" t="s">
        <v>33</v>
      </c>
      <c r="AX395" s="13" t="s">
        <v>72</v>
      </c>
      <c r="AY395" s="235" t="s">
        <v>118</v>
      </c>
    </row>
    <row r="396" s="13" customFormat="1">
      <c r="A396" s="13"/>
      <c r="B396" s="224"/>
      <c r="C396" s="225"/>
      <c r="D396" s="226" t="s">
        <v>139</v>
      </c>
      <c r="E396" s="227" t="s">
        <v>19</v>
      </c>
      <c r="F396" s="228" t="s">
        <v>700</v>
      </c>
      <c r="G396" s="225"/>
      <c r="H396" s="229">
        <v>5.1719999999999997</v>
      </c>
      <c r="I396" s="230"/>
      <c r="J396" s="225"/>
      <c r="K396" s="225"/>
      <c r="L396" s="231"/>
      <c r="M396" s="232"/>
      <c r="N396" s="233"/>
      <c r="O396" s="233"/>
      <c r="P396" s="233"/>
      <c r="Q396" s="233"/>
      <c r="R396" s="233"/>
      <c r="S396" s="233"/>
      <c r="T396" s="234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35" t="s">
        <v>139</v>
      </c>
      <c r="AU396" s="235" t="s">
        <v>82</v>
      </c>
      <c r="AV396" s="13" t="s">
        <v>82</v>
      </c>
      <c r="AW396" s="13" t="s">
        <v>33</v>
      </c>
      <c r="AX396" s="13" t="s">
        <v>72</v>
      </c>
      <c r="AY396" s="235" t="s">
        <v>118</v>
      </c>
    </row>
    <row r="397" s="14" customFormat="1">
      <c r="A397" s="14"/>
      <c r="B397" s="236"/>
      <c r="C397" s="237"/>
      <c r="D397" s="226" t="s">
        <v>139</v>
      </c>
      <c r="E397" s="238" t="s">
        <v>19</v>
      </c>
      <c r="F397" s="239" t="s">
        <v>150</v>
      </c>
      <c r="G397" s="237"/>
      <c r="H397" s="240">
        <v>17.295999999999999</v>
      </c>
      <c r="I397" s="241"/>
      <c r="J397" s="237"/>
      <c r="K397" s="237"/>
      <c r="L397" s="242"/>
      <c r="M397" s="243"/>
      <c r="N397" s="244"/>
      <c r="O397" s="244"/>
      <c r="P397" s="244"/>
      <c r="Q397" s="244"/>
      <c r="R397" s="244"/>
      <c r="S397" s="244"/>
      <c r="T397" s="245"/>
      <c r="U397" s="14"/>
      <c r="V397" s="14"/>
      <c r="W397" s="14"/>
      <c r="X397" s="14"/>
      <c r="Y397" s="14"/>
      <c r="Z397" s="14"/>
      <c r="AA397" s="14"/>
      <c r="AB397" s="14"/>
      <c r="AC397" s="14"/>
      <c r="AD397" s="14"/>
      <c r="AE397" s="14"/>
      <c r="AT397" s="246" t="s">
        <v>139</v>
      </c>
      <c r="AU397" s="246" t="s">
        <v>82</v>
      </c>
      <c r="AV397" s="14" t="s">
        <v>125</v>
      </c>
      <c r="AW397" s="14" t="s">
        <v>33</v>
      </c>
      <c r="AX397" s="14" t="s">
        <v>80</v>
      </c>
      <c r="AY397" s="246" t="s">
        <v>118</v>
      </c>
    </row>
    <row r="398" s="2" customFormat="1" ht="24.15" customHeight="1">
      <c r="A398" s="40"/>
      <c r="B398" s="41"/>
      <c r="C398" s="261" t="s">
        <v>701</v>
      </c>
      <c r="D398" s="261" t="s">
        <v>376</v>
      </c>
      <c r="E398" s="262" t="s">
        <v>702</v>
      </c>
      <c r="F398" s="263" t="s">
        <v>703</v>
      </c>
      <c r="G398" s="264" t="s">
        <v>123</v>
      </c>
      <c r="H398" s="265">
        <v>21.117999999999999</v>
      </c>
      <c r="I398" s="266"/>
      <c r="J398" s="267">
        <f>ROUND(I398*H398,2)</f>
        <v>0</v>
      </c>
      <c r="K398" s="263" t="s">
        <v>124</v>
      </c>
      <c r="L398" s="268"/>
      <c r="M398" s="269" t="s">
        <v>19</v>
      </c>
      <c r="N398" s="270" t="s">
        <v>43</v>
      </c>
      <c r="O398" s="86"/>
      <c r="P398" s="215">
        <f>O398*H398</f>
        <v>0</v>
      </c>
      <c r="Q398" s="215">
        <v>0.00029999999999999997</v>
      </c>
      <c r="R398" s="215">
        <f>Q398*H398</f>
        <v>0.0063353999999999988</v>
      </c>
      <c r="S398" s="215">
        <v>0</v>
      </c>
      <c r="T398" s="216">
        <f>S398*H398</f>
        <v>0</v>
      </c>
      <c r="U398" s="40"/>
      <c r="V398" s="40"/>
      <c r="W398" s="40"/>
      <c r="X398" s="40"/>
      <c r="Y398" s="40"/>
      <c r="Z398" s="40"/>
      <c r="AA398" s="40"/>
      <c r="AB398" s="40"/>
      <c r="AC398" s="40"/>
      <c r="AD398" s="40"/>
      <c r="AE398" s="40"/>
      <c r="AR398" s="217" t="s">
        <v>414</v>
      </c>
      <c r="AT398" s="217" t="s">
        <v>376</v>
      </c>
      <c r="AU398" s="217" t="s">
        <v>82</v>
      </c>
      <c r="AY398" s="19" t="s">
        <v>118</v>
      </c>
      <c r="BE398" s="218">
        <f>IF(N398="základní",J398,0)</f>
        <v>0</v>
      </c>
      <c r="BF398" s="218">
        <f>IF(N398="snížená",J398,0)</f>
        <v>0</v>
      </c>
      <c r="BG398" s="218">
        <f>IF(N398="zákl. přenesená",J398,0)</f>
        <v>0</v>
      </c>
      <c r="BH398" s="218">
        <f>IF(N398="sníž. přenesená",J398,0)</f>
        <v>0</v>
      </c>
      <c r="BI398" s="218">
        <f>IF(N398="nulová",J398,0)</f>
        <v>0</v>
      </c>
      <c r="BJ398" s="19" t="s">
        <v>80</v>
      </c>
      <c r="BK398" s="218">
        <f>ROUND(I398*H398,2)</f>
        <v>0</v>
      </c>
      <c r="BL398" s="19" t="s">
        <v>308</v>
      </c>
      <c r="BM398" s="217" t="s">
        <v>704</v>
      </c>
    </row>
    <row r="399" s="13" customFormat="1">
      <c r="A399" s="13"/>
      <c r="B399" s="224"/>
      <c r="C399" s="225"/>
      <c r="D399" s="226" t="s">
        <v>139</v>
      </c>
      <c r="E399" s="225"/>
      <c r="F399" s="228" t="s">
        <v>705</v>
      </c>
      <c r="G399" s="225"/>
      <c r="H399" s="229">
        <v>21.117999999999999</v>
      </c>
      <c r="I399" s="230"/>
      <c r="J399" s="225"/>
      <c r="K399" s="225"/>
      <c r="L399" s="231"/>
      <c r="M399" s="232"/>
      <c r="N399" s="233"/>
      <c r="O399" s="233"/>
      <c r="P399" s="233"/>
      <c r="Q399" s="233"/>
      <c r="R399" s="233"/>
      <c r="S399" s="233"/>
      <c r="T399" s="234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35" t="s">
        <v>139</v>
      </c>
      <c r="AU399" s="235" t="s">
        <v>82</v>
      </c>
      <c r="AV399" s="13" t="s">
        <v>82</v>
      </c>
      <c r="AW399" s="13" t="s">
        <v>4</v>
      </c>
      <c r="AX399" s="13" t="s">
        <v>80</v>
      </c>
      <c r="AY399" s="235" t="s">
        <v>118</v>
      </c>
    </row>
    <row r="400" s="2" customFormat="1" ht="49.05" customHeight="1">
      <c r="A400" s="40"/>
      <c r="B400" s="41"/>
      <c r="C400" s="206" t="s">
        <v>706</v>
      </c>
      <c r="D400" s="206" t="s">
        <v>120</v>
      </c>
      <c r="E400" s="207" t="s">
        <v>707</v>
      </c>
      <c r="F400" s="208" t="s">
        <v>708</v>
      </c>
      <c r="G400" s="209" t="s">
        <v>175</v>
      </c>
      <c r="H400" s="210">
        <v>0.21199999999999999</v>
      </c>
      <c r="I400" s="211"/>
      <c r="J400" s="212">
        <f>ROUND(I400*H400,2)</f>
        <v>0</v>
      </c>
      <c r="K400" s="208" t="s">
        <v>124</v>
      </c>
      <c r="L400" s="46"/>
      <c r="M400" s="213" t="s">
        <v>19</v>
      </c>
      <c r="N400" s="214" t="s">
        <v>43</v>
      </c>
      <c r="O400" s="86"/>
      <c r="P400" s="215">
        <f>O400*H400</f>
        <v>0</v>
      </c>
      <c r="Q400" s="215">
        <v>0</v>
      </c>
      <c r="R400" s="215">
        <f>Q400*H400</f>
        <v>0</v>
      </c>
      <c r="S400" s="215">
        <v>0</v>
      </c>
      <c r="T400" s="216">
        <f>S400*H400</f>
        <v>0</v>
      </c>
      <c r="U400" s="40"/>
      <c r="V400" s="40"/>
      <c r="W400" s="40"/>
      <c r="X400" s="40"/>
      <c r="Y400" s="40"/>
      <c r="Z400" s="40"/>
      <c r="AA400" s="40"/>
      <c r="AB400" s="40"/>
      <c r="AC400" s="40"/>
      <c r="AD400" s="40"/>
      <c r="AE400" s="40"/>
      <c r="AR400" s="217" t="s">
        <v>308</v>
      </c>
      <c r="AT400" s="217" t="s">
        <v>120</v>
      </c>
      <c r="AU400" s="217" t="s">
        <v>82</v>
      </c>
      <c r="AY400" s="19" t="s">
        <v>118</v>
      </c>
      <c r="BE400" s="218">
        <f>IF(N400="základní",J400,0)</f>
        <v>0</v>
      </c>
      <c r="BF400" s="218">
        <f>IF(N400="snížená",J400,0)</f>
        <v>0</v>
      </c>
      <c r="BG400" s="218">
        <f>IF(N400="zákl. přenesená",J400,0)</f>
        <v>0</v>
      </c>
      <c r="BH400" s="218">
        <f>IF(N400="sníž. přenesená",J400,0)</f>
        <v>0</v>
      </c>
      <c r="BI400" s="218">
        <f>IF(N400="nulová",J400,0)</f>
        <v>0</v>
      </c>
      <c r="BJ400" s="19" t="s">
        <v>80</v>
      </c>
      <c r="BK400" s="218">
        <f>ROUND(I400*H400,2)</f>
        <v>0</v>
      </c>
      <c r="BL400" s="19" t="s">
        <v>308</v>
      </c>
      <c r="BM400" s="217" t="s">
        <v>709</v>
      </c>
    </row>
    <row r="401" s="2" customFormat="1">
      <c r="A401" s="40"/>
      <c r="B401" s="41"/>
      <c r="C401" s="42"/>
      <c r="D401" s="219" t="s">
        <v>127</v>
      </c>
      <c r="E401" s="42"/>
      <c r="F401" s="220" t="s">
        <v>710</v>
      </c>
      <c r="G401" s="42"/>
      <c r="H401" s="42"/>
      <c r="I401" s="221"/>
      <c r="J401" s="42"/>
      <c r="K401" s="42"/>
      <c r="L401" s="46"/>
      <c r="M401" s="222"/>
      <c r="N401" s="223"/>
      <c r="O401" s="86"/>
      <c r="P401" s="86"/>
      <c r="Q401" s="86"/>
      <c r="R401" s="86"/>
      <c r="S401" s="86"/>
      <c r="T401" s="87"/>
      <c r="U401" s="40"/>
      <c r="V401" s="40"/>
      <c r="W401" s="40"/>
      <c r="X401" s="40"/>
      <c r="Y401" s="40"/>
      <c r="Z401" s="40"/>
      <c r="AA401" s="40"/>
      <c r="AB401" s="40"/>
      <c r="AC401" s="40"/>
      <c r="AD401" s="40"/>
      <c r="AE401" s="40"/>
      <c r="AT401" s="19" t="s">
        <v>127</v>
      </c>
      <c r="AU401" s="19" t="s">
        <v>82</v>
      </c>
    </row>
    <row r="402" s="12" customFormat="1" ht="22.8" customHeight="1">
      <c r="A402" s="12"/>
      <c r="B402" s="190"/>
      <c r="C402" s="191"/>
      <c r="D402" s="192" t="s">
        <v>71</v>
      </c>
      <c r="E402" s="204" t="s">
        <v>711</v>
      </c>
      <c r="F402" s="204" t="s">
        <v>712</v>
      </c>
      <c r="G402" s="191"/>
      <c r="H402" s="191"/>
      <c r="I402" s="194"/>
      <c r="J402" s="205">
        <f>BK402</f>
        <v>0</v>
      </c>
      <c r="K402" s="191"/>
      <c r="L402" s="196"/>
      <c r="M402" s="197"/>
      <c r="N402" s="198"/>
      <c r="O402" s="198"/>
      <c r="P402" s="199">
        <f>SUM(P403:P414)</f>
        <v>0</v>
      </c>
      <c r="Q402" s="198"/>
      <c r="R402" s="199">
        <f>SUM(R403:R414)</f>
        <v>0.066150389999999989</v>
      </c>
      <c r="S402" s="198"/>
      <c r="T402" s="200">
        <f>SUM(T403:T414)</f>
        <v>0</v>
      </c>
      <c r="U402" s="12"/>
      <c r="V402" s="12"/>
      <c r="W402" s="12"/>
      <c r="X402" s="12"/>
      <c r="Y402" s="12"/>
      <c r="Z402" s="12"/>
      <c r="AA402" s="12"/>
      <c r="AB402" s="12"/>
      <c r="AC402" s="12"/>
      <c r="AD402" s="12"/>
      <c r="AE402" s="12"/>
      <c r="AR402" s="201" t="s">
        <v>82</v>
      </c>
      <c r="AT402" s="202" t="s">
        <v>71</v>
      </c>
      <c r="AU402" s="202" t="s">
        <v>80</v>
      </c>
      <c r="AY402" s="201" t="s">
        <v>118</v>
      </c>
      <c r="BK402" s="203">
        <f>SUM(BK403:BK414)</f>
        <v>0</v>
      </c>
    </row>
    <row r="403" s="2" customFormat="1" ht="62.7" customHeight="1">
      <c r="A403" s="40"/>
      <c r="B403" s="41"/>
      <c r="C403" s="206" t="s">
        <v>713</v>
      </c>
      <c r="D403" s="206" t="s">
        <v>120</v>
      </c>
      <c r="E403" s="207" t="s">
        <v>714</v>
      </c>
      <c r="F403" s="208" t="s">
        <v>715</v>
      </c>
      <c r="G403" s="209" t="s">
        <v>123</v>
      </c>
      <c r="H403" s="210">
        <v>12.493</v>
      </c>
      <c r="I403" s="211"/>
      <c r="J403" s="212">
        <f>ROUND(I403*H403,2)</f>
        <v>0</v>
      </c>
      <c r="K403" s="208" t="s">
        <v>124</v>
      </c>
      <c r="L403" s="46"/>
      <c r="M403" s="213" t="s">
        <v>19</v>
      </c>
      <c r="N403" s="214" t="s">
        <v>43</v>
      </c>
      <c r="O403" s="86"/>
      <c r="P403" s="215">
        <f>O403*H403</f>
        <v>0</v>
      </c>
      <c r="Q403" s="215">
        <v>5.0000000000000002E-05</v>
      </c>
      <c r="R403" s="215">
        <f>Q403*H403</f>
        <v>0.00062465000000000003</v>
      </c>
      <c r="S403" s="215">
        <v>0</v>
      </c>
      <c r="T403" s="216">
        <f>S403*H403</f>
        <v>0</v>
      </c>
      <c r="U403" s="40"/>
      <c r="V403" s="40"/>
      <c r="W403" s="40"/>
      <c r="X403" s="40"/>
      <c r="Y403" s="40"/>
      <c r="Z403" s="40"/>
      <c r="AA403" s="40"/>
      <c r="AB403" s="40"/>
      <c r="AC403" s="40"/>
      <c r="AD403" s="40"/>
      <c r="AE403" s="40"/>
      <c r="AR403" s="217" t="s">
        <v>308</v>
      </c>
      <c r="AT403" s="217" t="s">
        <v>120</v>
      </c>
      <c r="AU403" s="217" t="s">
        <v>82</v>
      </c>
      <c r="AY403" s="19" t="s">
        <v>118</v>
      </c>
      <c r="BE403" s="218">
        <f>IF(N403="základní",J403,0)</f>
        <v>0</v>
      </c>
      <c r="BF403" s="218">
        <f>IF(N403="snížená",J403,0)</f>
        <v>0</v>
      </c>
      <c r="BG403" s="218">
        <f>IF(N403="zákl. přenesená",J403,0)</f>
        <v>0</v>
      </c>
      <c r="BH403" s="218">
        <f>IF(N403="sníž. přenesená",J403,0)</f>
        <v>0</v>
      </c>
      <c r="BI403" s="218">
        <f>IF(N403="nulová",J403,0)</f>
        <v>0</v>
      </c>
      <c r="BJ403" s="19" t="s">
        <v>80</v>
      </c>
      <c r="BK403" s="218">
        <f>ROUND(I403*H403,2)</f>
        <v>0</v>
      </c>
      <c r="BL403" s="19" t="s">
        <v>308</v>
      </c>
      <c r="BM403" s="217" t="s">
        <v>716</v>
      </c>
    </row>
    <row r="404" s="2" customFormat="1">
      <c r="A404" s="40"/>
      <c r="B404" s="41"/>
      <c r="C404" s="42"/>
      <c r="D404" s="219" t="s">
        <v>127</v>
      </c>
      <c r="E404" s="42"/>
      <c r="F404" s="220" t="s">
        <v>717</v>
      </c>
      <c r="G404" s="42"/>
      <c r="H404" s="42"/>
      <c r="I404" s="221"/>
      <c r="J404" s="42"/>
      <c r="K404" s="42"/>
      <c r="L404" s="46"/>
      <c r="M404" s="222"/>
      <c r="N404" s="223"/>
      <c r="O404" s="86"/>
      <c r="P404" s="86"/>
      <c r="Q404" s="86"/>
      <c r="R404" s="86"/>
      <c r="S404" s="86"/>
      <c r="T404" s="87"/>
      <c r="U404" s="40"/>
      <c r="V404" s="40"/>
      <c r="W404" s="40"/>
      <c r="X404" s="40"/>
      <c r="Y404" s="40"/>
      <c r="Z404" s="40"/>
      <c r="AA404" s="40"/>
      <c r="AB404" s="40"/>
      <c r="AC404" s="40"/>
      <c r="AD404" s="40"/>
      <c r="AE404" s="40"/>
      <c r="AT404" s="19" t="s">
        <v>127</v>
      </c>
      <c r="AU404" s="19" t="s">
        <v>82</v>
      </c>
    </row>
    <row r="405" s="13" customFormat="1">
      <c r="A405" s="13"/>
      <c r="B405" s="224"/>
      <c r="C405" s="225"/>
      <c r="D405" s="226" t="s">
        <v>139</v>
      </c>
      <c r="E405" s="227" t="s">
        <v>19</v>
      </c>
      <c r="F405" s="228" t="s">
        <v>718</v>
      </c>
      <c r="G405" s="225"/>
      <c r="H405" s="229">
        <v>12.493</v>
      </c>
      <c r="I405" s="230"/>
      <c r="J405" s="225"/>
      <c r="K405" s="225"/>
      <c r="L405" s="231"/>
      <c r="M405" s="232"/>
      <c r="N405" s="233"/>
      <c r="O405" s="233"/>
      <c r="P405" s="233"/>
      <c r="Q405" s="233"/>
      <c r="R405" s="233"/>
      <c r="S405" s="233"/>
      <c r="T405" s="234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35" t="s">
        <v>139</v>
      </c>
      <c r="AU405" s="235" t="s">
        <v>82</v>
      </c>
      <c r="AV405" s="13" t="s">
        <v>82</v>
      </c>
      <c r="AW405" s="13" t="s">
        <v>33</v>
      </c>
      <c r="AX405" s="13" t="s">
        <v>80</v>
      </c>
      <c r="AY405" s="235" t="s">
        <v>118</v>
      </c>
    </row>
    <row r="406" s="2" customFormat="1" ht="24.15" customHeight="1">
      <c r="A406" s="40"/>
      <c r="B406" s="41"/>
      <c r="C406" s="261" t="s">
        <v>719</v>
      </c>
      <c r="D406" s="261" t="s">
        <v>376</v>
      </c>
      <c r="E406" s="262" t="s">
        <v>720</v>
      </c>
      <c r="F406" s="263" t="s">
        <v>721</v>
      </c>
      <c r="G406" s="264" t="s">
        <v>123</v>
      </c>
      <c r="H406" s="265">
        <v>14.561</v>
      </c>
      <c r="I406" s="266"/>
      <c r="J406" s="267">
        <f>ROUND(I406*H406,2)</f>
        <v>0</v>
      </c>
      <c r="K406" s="263" t="s">
        <v>124</v>
      </c>
      <c r="L406" s="268"/>
      <c r="M406" s="269" t="s">
        <v>19</v>
      </c>
      <c r="N406" s="270" t="s">
        <v>43</v>
      </c>
      <c r="O406" s="86"/>
      <c r="P406" s="215">
        <f>O406*H406</f>
        <v>0</v>
      </c>
      <c r="Q406" s="215">
        <v>0.0025000000000000001</v>
      </c>
      <c r="R406" s="215">
        <f>Q406*H406</f>
        <v>0.036402499999999997</v>
      </c>
      <c r="S406" s="215">
        <v>0</v>
      </c>
      <c r="T406" s="216">
        <f>S406*H406</f>
        <v>0</v>
      </c>
      <c r="U406" s="40"/>
      <c r="V406" s="40"/>
      <c r="W406" s="40"/>
      <c r="X406" s="40"/>
      <c r="Y406" s="40"/>
      <c r="Z406" s="40"/>
      <c r="AA406" s="40"/>
      <c r="AB406" s="40"/>
      <c r="AC406" s="40"/>
      <c r="AD406" s="40"/>
      <c r="AE406" s="40"/>
      <c r="AR406" s="217" t="s">
        <v>414</v>
      </c>
      <c r="AT406" s="217" t="s">
        <v>376</v>
      </c>
      <c r="AU406" s="217" t="s">
        <v>82</v>
      </c>
      <c r="AY406" s="19" t="s">
        <v>118</v>
      </c>
      <c r="BE406" s="218">
        <f>IF(N406="základní",J406,0)</f>
        <v>0</v>
      </c>
      <c r="BF406" s="218">
        <f>IF(N406="snížená",J406,0)</f>
        <v>0</v>
      </c>
      <c r="BG406" s="218">
        <f>IF(N406="zákl. přenesená",J406,0)</f>
        <v>0</v>
      </c>
      <c r="BH406" s="218">
        <f>IF(N406="sníž. přenesená",J406,0)</f>
        <v>0</v>
      </c>
      <c r="BI406" s="218">
        <f>IF(N406="nulová",J406,0)</f>
        <v>0</v>
      </c>
      <c r="BJ406" s="19" t="s">
        <v>80</v>
      </c>
      <c r="BK406" s="218">
        <f>ROUND(I406*H406,2)</f>
        <v>0</v>
      </c>
      <c r="BL406" s="19" t="s">
        <v>308</v>
      </c>
      <c r="BM406" s="217" t="s">
        <v>722</v>
      </c>
    </row>
    <row r="407" s="13" customFormat="1">
      <c r="A407" s="13"/>
      <c r="B407" s="224"/>
      <c r="C407" s="225"/>
      <c r="D407" s="226" t="s">
        <v>139</v>
      </c>
      <c r="E407" s="225"/>
      <c r="F407" s="228" t="s">
        <v>723</v>
      </c>
      <c r="G407" s="225"/>
      <c r="H407" s="229">
        <v>14.561</v>
      </c>
      <c r="I407" s="230"/>
      <c r="J407" s="225"/>
      <c r="K407" s="225"/>
      <c r="L407" s="231"/>
      <c r="M407" s="232"/>
      <c r="N407" s="233"/>
      <c r="O407" s="233"/>
      <c r="P407" s="233"/>
      <c r="Q407" s="233"/>
      <c r="R407" s="233"/>
      <c r="S407" s="233"/>
      <c r="T407" s="234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35" t="s">
        <v>139</v>
      </c>
      <c r="AU407" s="235" t="s">
        <v>82</v>
      </c>
      <c r="AV407" s="13" t="s">
        <v>82</v>
      </c>
      <c r="AW407" s="13" t="s">
        <v>4</v>
      </c>
      <c r="AX407" s="13" t="s">
        <v>80</v>
      </c>
      <c r="AY407" s="235" t="s">
        <v>118</v>
      </c>
    </row>
    <row r="408" s="2" customFormat="1" ht="66.75" customHeight="1">
      <c r="A408" s="40"/>
      <c r="B408" s="41"/>
      <c r="C408" s="206" t="s">
        <v>724</v>
      </c>
      <c r="D408" s="206" t="s">
        <v>120</v>
      </c>
      <c r="E408" s="207" t="s">
        <v>725</v>
      </c>
      <c r="F408" s="208" t="s">
        <v>726</v>
      </c>
      <c r="G408" s="209" t="s">
        <v>123</v>
      </c>
      <c r="H408" s="210">
        <v>9.7279999999999998</v>
      </c>
      <c r="I408" s="211"/>
      <c r="J408" s="212">
        <f>ROUND(I408*H408,2)</f>
        <v>0</v>
      </c>
      <c r="K408" s="208" t="s">
        <v>124</v>
      </c>
      <c r="L408" s="46"/>
      <c r="M408" s="213" t="s">
        <v>19</v>
      </c>
      <c r="N408" s="214" t="s">
        <v>43</v>
      </c>
      <c r="O408" s="86"/>
      <c r="P408" s="215">
        <f>O408*H408</f>
        <v>0</v>
      </c>
      <c r="Q408" s="215">
        <v>8.0000000000000007E-05</v>
      </c>
      <c r="R408" s="215">
        <f>Q408*H408</f>
        <v>0.00077824000000000003</v>
      </c>
      <c r="S408" s="215">
        <v>0</v>
      </c>
      <c r="T408" s="216">
        <f>S408*H408</f>
        <v>0</v>
      </c>
      <c r="U408" s="40"/>
      <c r="V408" s="40"/>
      <c r="W408" s="40"/>
      <c r="X408" s="40"/>
      <c r="Y408" s="40"/>
      <c r="Z408" s="40"/>
      <c r="AA408" s="40"/>
      <c r="AB408" s="40"/>
      <c r="AC408" s="40"/>
      <c r="AD408" s="40"/>
      <c r="AE408" s="40"/>
      <c r="AR408" s="217" t="s">
        <v>308</v>
      </c>
      <c r="AT408" s="217" t="s">
        <v>120</v>
      </c>
      <c r="AU408" s="217" t="s">
        <v>82</v>
      </c>
      <c r="AY408" s="19" t="s">
        <v>118</v>
      </c>
      <c r="BE408" s="218">
        <f>IF(N408="základní",J408,0)</f>
        <v>0</v>
      </c>
      <c r="BF408" s="218">
        <f>IF(N408="snížená",J408,0)</f>
        <v>0</v>
      </c>
      <c r="BG408" s="218">
        <f>IF(N408="zákl. přenesená",J408,0)</f>
        <v>0</v>
      </c>
      <c r="BH408" s="218">
        <f>IF(N408="sníž. přenesená",J408,0)</f>
        <v>0</v>
      </c>
      <c r="BI408" s="218">
        <f>IF(N408="nulová",J408,0)</f>
        <v>0</v>
      </c>
      <c r="BJ408" s="19" t="s">
        <v>80</v>
      </c>
      <c r="BK408" s="218">
        <f>ROUND(I408*H408,2)</f>
        <v>0</v>
      </c>
      <c r="BL408" s="19" t="s">
        <v>308</v>
      </c>
      <c r="BM408" s="217" t="s">
        <v>727</v>
      </c>
    </row>
    <row r="409" s="2" customFormat="1">
      <c r="A409" s="40"/>
      <c r="B409" s="41"/>
      <c r="C409" s="42"/>
      <c r="D409" s="219" t="s">
        <v>127</v>
      </c>
      <c r="E409" s="42"/>
      <c r="F409" s="220" t="s">
        <v>728</v>
      </c>
      <c r="G409" s="42"/>
      <c r="H409" s="42"/>
      <c r="I409" s="221"/>
      <c r="J409" s="42"/>
      <c r="K409" s="42"/>
      <c r="L409" s="46"/>
      <c r="M409" s="222"/>
      <c r="N409" s="223"/>
      <c r="O409" s="86"/>
      <c r="P409" s="86"/>
      <c r="Q409" s="86"/>
      <c r="R409" s="86"/>
      <c r="S409" s="86"/>
      <c r="T409" s="87"/>
      <c r="U409" s="40"/>
      <c r="V409" s="40"/>
      <c r="W409" s="40"/>
      <c r="X409" s="40"/>
      <c r="Y409" s="40"/>
      <c r="Z409" s="40"/>
      <c r="AA409" s="40"/>
      <c r="AB409" s="40"/>
      <c r="AC409" s="40"/>
      <c r="AD409" s="40"/>
      <c r="AE409" s="40"/>
      <c r="AT409" s="19" t="s">
        <v>127</v>
      </c>
      <c r="AU409" s="19" t="s">
        <v>82</v>
      </c>
    </row>
    <row r="410" s="13" customFormat="1">
      <c r="A410" s="13"/>
      <c r="B410" s="224"/>
      <c r="C410" s="225"/>
      <c r="D410" s="226" t="s">
        <v>139</v>
      </c>
      <c r="E410" s="227" t="s">
        <v>19</v>
      </c>
      <c r="F410" s="228" t="s">
        <v>729</v>
      </c>
      <c r="G410" s="225"/>
      <c r="H410" s="229">
        <v>9.7279999999999998</v>
      </c>
      <c r="I410" s="230"/>
      <c r="J410" s="225"/>
      <c r="K410" s="225"/>
      <c r="L410" s="231"/>
      <c r="M410" s="232"/>
      <c r="N410" s="233"/>
      <c r="O410" s="233"/>
      <c r="P410" s="233"/>
      <c r="Q410" s="233"/>
      <c r="R410" s="233"/>
      <c r="S410" s="233"/>
      <c r="T410" s="234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35" t="s">
        <v>139</v>
      </c>
      <c r="AU410" s="235" t="s">
        <v>82</v>
      </c>
      <c r="AV410" s="13" t="s">
        <v>82</v>
      </c>
      <c r="AW410" s="13" t="s">
        <v>33</v>
      </c>
      <c r="AX410" s="13" t="s">
        <v>80</v>
      </c>
      <c r="AY410" s="235" t="s">
        <v>118</v>
      </c>
    </row>
    <row r="411" s="2" customFormat="1" ht="24.15" customHeight="1">
      <c r="A411" s="40"/>
      <c r="B411" s="41"/>
      <c r="C411" s="261" t="s">
        <v>730</v>
      </c>
      <c r="D411" s="261" t="s">
        <v>376</v>
      </c>
      <c r="E411" s="262" t="s">
        <v>720</v>
      </c>
      <c r="F411" s="263" t="s">
        <v>721</v>
      </c>
      <c r="G411" s="264" t="s">
        <v>123</v>
      </c>
      <c r="H411" s="265">
        <v>11.337999999999999</v>
      </c>
      <c r="I411" s="266"/>
      <c r="J411" s="267">
        <f>ROUND(I411*H411,2)</f>
        <v>0</v>
      </c>
      <c r="K411" s="263" t="s">
        <v>124</v>
      </c>
      <c r="L411" s="268"/>
      <c r="M411" s="269" t="s">
        <v>19</v>
      </c>
      <c r="N411" s="270" t="s">
        <v>43</v>
      </c>
      <c r="O411" s="86"/>
      <c r="P411" s="215">
        <f>O411*H411</f>
        <v>0</v>
      </c>
      <c r="Q411" s="215">
        <v>0.0025000000000000001</v>
      </c>
      <c r="R411" s="215">
        <f>Q411*H411</f>
        <v>0.028344999999999999</v>
      </c>
      <c r="S411" s="215">
        <v>0</v>
      </c>
      <c r="T411" s="216">
        <f>S411*H411</f>
        <v>0</v>
      </c>
      <c r="U411" s="40"/>
      <c r="V411" s="40"/>
      <c r="W411" s="40"/>
      <c r="X411" s="40"/>
      <c r="Y411" s="40"/>
      <c r="Z411" s="40"/>
      <c r="AA411" s="40"/>
      <c r="AB411" s="40"/>
      <c r="AC411" s="40"/>
      <c r="AD411" s="40"/>
      <c r="AE411" s="40"/>
      <c r="AR411" s="217" t="s">
        <v>414</v>
      </c>
      <c r="AT411" s="217" t="s">
        <v>376</v>
      </c>
      <c r="AU411" s="217" t="s">
        <v>82</v>
      </c>
      <c r="AY411" s="19" t="s">
        <v>118</v>
      </c>
      <c r="BE411" s="218">
        <f>IF(N411="základní",J411,0)</f>
        <v>0</v>
      </c>
      <c r="BF411" s="218">
        <f>IF(N411="snížená",J411,0)</f>
        <v>0</v>
      </c>
      <c r="BG411" s="218">
        <f>IF(N411="zákl. přenesená",J411,0)</f>
        <v>0</v>
      </c>
      <c r="BH411" s="218">
        <f>IF(N411="sníž. přenesená",J411,0)</f>
        <v>0</v>
      </c>
      <c r="BI411" s="218">
        <f>IF(N411="nulová",J411,0)</f>
        <v>0</v>
      </c>
      <c r="BJ411" s="19" t="s">
        <v>80</v>
      </c>
      <c r="BK411" s="218">
        <f>ROUND(I411*H411,2)</f>
        <v>0</v>
      </c>
      <c r="BL411" s="19" t="s">
        <v>308</v>
      </c>
      <c r="BM411" s="217" t="s">
        <v>731</v>
      </c>
    </row>
    <row r="412" s="13" customFormat="1">
      <c r="A412" s="13"/>
      <c r="B412" s="224"/>
      <c r="C412" s="225"/>
      <c r="D412" s="226" t="s">
        <v>139</v>
      </c>
      <c r="E412" s="225"/>
      <c r="F412" s="228" t="s">
        <v>732</v>
      </c>
      <c r="G412" s="225"/>
      <c r="H412" s="229">
        <v>11.337999999999999</v>
      </c>
      <c r="I412" s="230"/>
      <c r="J412" s="225"/>
      <c r="K412" s="225"/>
      <c r="L412" s="231"/>
      <c r="M412" s="232"/>
      <c r="N412" s="233"/>
      <c r="O412" s="233"/>
      <c r="P412" s="233"/>
      <c r="Q412" s="233"/>
      <c r="R412" s="233"/>
      <c r="S412" s="233"/>
      <c r="T412" s="234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35" t="s">
        <v>139</v>
      </c>
      <c r="AU412" s="235" t="s">
        <v>82</v>
      </c>
      <c r="AV412" s="13" t="s">
        <v>82</v>
      </c>
      <c r="AW412" s="13" t="s">
        <v>4</v>
      </c>
      <c r="AX412" s="13" t="s">
        <v>80</v>
      </c>
      <c r="AY412" s="235" t="s">
        <v>118</v>
      </c>
    </row>
    <row r="413" s="2" customFormat="1" ht="49.05" customHeight="1">
      <c r="A413" s="40"/>
      <c r="B413" s="41"/>
      <c r="C413" s="206" t="s">
        <v>733</v>
      </c>
      <c r="D413" s="206" t="s">
        <v>120</v>
      </c>
      <c r="E413" s="207" t="s">
        <v>734</v>
      </c>
      <c r="F413" s="208" t="s">
        <v>735</v>
      </c>
      <c r="G413" s="209" t="s">
        <v>175</v>
      </c>
      <c r="H413" s="210">
        <v>0.066000000000000003</v>
      </c>
      <c r="I413" s="211"/>
      <c r="J413" s="212">
        <f>ROUND(I413*H413,2)</f>
        <v>0</v>
      </c>
      <c r="K413" s="208" t="s">
        <v>124</v>
      </c>
      <c r="L413" s="46"/>
      <c r="M413" s="213" t="s">
        <v>19</v>
      </c>
      <c r="N413" s="214" t="s">
        <v>43</v>
      </c>
      <c r="O413" s="86"/>
      <c r="P413" s="215">
        <f>O413*H413</f>
        <v>0</v>
      </c>
      <c r="Q413" s="215">
        <v>0</v>
      </c>
      <c r="R413" s="215">
        <f>Q413*H413</f>
        <v>0</v>
      </c>
      <c r="S413" s="215">
        <v>0</v>
      </c>
      <c r="T413" s="216">
        <f>S413*H413</f>
        <v>0</v>
      </c>
      <c r="U413" s="40"/>
      <c r="V413" s="40"/>
      <c r="W413" s="40"/>
      <c r="X413" s="40"/>
      <c r="Y413" s="40"/>
      <c r="Z413" s="40"/>
      <c r="AA413" s="40"/>
      <c r="AB413" s="40"/>
      <c r="AC413" s="40"/>
      <c r="AD413" s="40"/>
      <c r="AE413" s="40"/>
      <c r="AR413" s="217" t="s">
        <v>308</v>
      </c>
      <c r="AT413" s="217" t="s">
        <v>120</v>
      </c>
      <c r="AU413" s="217" t="s">
        <v>82</v>
      </c>
      <c r="AY413" s="19" t="s">
        <v>118</v>
      </c>
      <c r="BE413" s="218">
        <f>IF(N413="základní",J413,0)</f>
        <v>0</v>
      </c>
      <c r="BF413" s="218">
        <f>IF(N413="snížená",J413,0)</f>
        <v>0</v>
      </c>
      <c r="BG413" s="218">
        <f>IF(N413="zákl. přenesená",J413,0)</f>
        <v>0</v>
      </c>
      <c r="BH413" s="218">
        <f>IF(N413="sníž. přenesená",J413,0)</f>
        <v>0</v>
      </c>
      <c r="BI413" s="218">
        <f>IF(N413="nulová",J413,0)</f>
        <v>0</v>
      </c>
      <c r="BJ413" s="19" t="s">
        <v>80</v>
      </c>
      <c r="BK413" s="218">
        <f>ROUND(I413*H413,2)</f>
        <v>0</v>
      </c>
      <c r="BL413" s="19" t="s">
        <v>308</v>
      </c>
      <c r="BM413" s="217" t="s">
        <v>736</v>
      </c>
    </row>
    <row r="414" s="2" customFormat="1">
      <c r="A414" s="40"/>
      <c r="B414" s="41"/>
      <c r="C414" s="42"/>
      <c r="D414" s="219" t="s">
        <v>127</v>
      </c>
      <c r="E414" s="42"/>
      <c r="F414" s="220" t="s">
        <v>737</v>
      </c>
      <c r="G414" s="42"/>
      <c r="H414" s="42"/>
      <c r="I414" s="221"/>
      <c r="J414" s="42"/>
      <c r="K414" s="42"/>
      <c r="L414" s="46"/>
      <c r="M414" s="222"/>
      <c r="N414" s="223"/>
      <c r="O414" s="86"/>
      <c r="P414" s="86"/>
      <c r="Q414" s="86"/>
      <c r="R414" s="86"/>
      <c r="S414" s="86"/>
      <c r="T414" s="87"/>
      <c r="U414" s="40"/>
      <c r="V414" s="40"/>
      <c r="W414" s="40"/>
      <c r="X414" s="40"/>
      <c r="Y414" s="40"/>
      <c r="Z414" s="40"/>
      <c r="AA414" s="40"/>
      <c r="AB414" s="40"/>
      <c r="AC414" s="40"/>
      <c r="AD414" s="40"/>
      <c r="AE414" s="40"/>
      <c r="AT414" s="19" t="s">
        <v>127</v>
      </c>
      <c r="AU414" s="19" t="s">
        <v>82</v>
      </c>
    </row>
    <row r="415" s="12" customFormat="1" ht="22.8" customHeight="1">
      <c r="A415" s="12"/>
      <c r="B415" s="190"/>
      <c r="C415" s="191"/>
      <c r="D415" s="192" t="s">
        <v>71</v>
      </c>
      <c r="E415" s="204" t="s">
        <v>738</v>
      </c>
      <c r="F415" s="204" t="s">
        <v>739</v>
      </c>
      <c r="G415" s="191"/>
      <c r="H415" s="191"/>
      <c r="I415" s="194"/>
      <c r="J415" s="205">
        <f>BK415</f>
        <v>0</v>
      </c>
      <c r="K415" s="191"/>
      <c r="L415" s="196"/>
      <c r="M415" s="197"/>
      <c r="N415" s="198"/>
      <c r="O415" s="198"/>
      <c r="P415" s="199">
        <f>SUM(P416:P438)</f>
        <v>0</v>
      </c>
      <c r="Q415" s="198"/>
      <c r="R415" s="199">
        <f>SUM(R416:R438)</f>
        <v>0.092198679999999991</v>
      </c>
      <c r="S415" s="198"/>
      <c r="T415" s="200">
        <f>SUM(T416:T438)</f>
        <v>0</v>
      </c>
      <c r="U415" s="12"/>
      <c r="V415" s="12"/>
      <c r="W415" s="12"/>
      <c r="X415" s="12"/>
      <c r="Y415" s="12"/>
      <c r="Z415" s="12"/>
      <c r="AA415" s="12"/>
      <c r="AB415" s="12"/>
      <c r="AC415" s="12"/>
      <c r="AD415" s="12"/>
      <c r="AE415" s="12"/>
      <c r="AR415" s="201" t="s">
        <v>82</v>
      </c>
      <c r="AT415" s="202" t="s">
        <v>71</v>
      </c>
      <c r="AU415" s="202" t="s">
        <v>80</v>
      </c>
      <c r="AY415" s="201" t="s">
        <v>118</v>
      </c>
      <c r="BK415" s="203">
        <f>SUM(BK416:BK438)</f>
        <v>0</v>
      </c>
    </row>
    <row r="416" s="2" customFormat="1" ht="49.05" customHeight="1">
      <c r="A416" s="40"/>
      <c r="B416" s="41"/>
      <c r="C416" s="206" t="s">
        <v>740</v>
      </c>
      <c r="D416" s="206" t="s">
        <v>120</v>
      </c>
      <c r="E416" s="207" t="s">
        <v>741</v>
      </c>
      <c r="F416" s="208" t="s">
        <v>742</v>
      </c>
      <c r="G416" s="209" t="s">
        <v>123</v>
      </c>
      <c r="H416" s="210">
        <v>15.481999999999999</v>
      </c>
      <c r="I416" s="211"/>
      <c r="J416" s="212">
        <f>ROUND(I416*H416,2)</f>
        <v>0</v>
      </c>
      <c r="K416" s="208" t="s">
        <v>124</v>
      </c>
      <c r="L416" s="46"/>
      <c r="M416" s="213" t="s">
        <v>19</v>
      </c>
      <c r="N416" s="214" t="s">
        <v>43</v>
      </c>
      <c r="O416" s="86"/>
      <c r="P416" s="215">
        <f>O416*H416</f>
        <v>0</v>
      </c>
      <c r="Q416" s="215">
        <v>5.0000000000000002E-05</v>
      </c>
      <c r="R416" s="215">
        <f>Q416*H416</f>
        <v>0.00077410000000000001</v>
      </c>
      <c r="S416" s="215">
        <v>0</v>
      </c>
      <c r="T416" s="216">
        <f>S416*H416</f>
        <v>0</v>
      </c>
      <c r="U416" s="40"/>
      <c r="V416" s="40"/>
      <c r="W416" s="40"/>
      <c r="X416" s="40"/>
      <c r="Y416" s="40"/>
      <c r="Z416" s="40"/>
      <c r="AA416" s="40"/>
      <c r="AB416" s="40"/>
      <c r="AC416" s="40"/>
      <c r="AD416" s="40"/>
      <c r="AE416" s="40"/>
      <c r="AR416" s="217" t="s">
        <v>308</v>
      </c>
      <c r="AT416" s="217" t="s">
        <v>120</v>
      </c>
      <c r="AU416" s="217" t="s">
        <v>82</v>
      </c>
      <c r="AY416" s="19" t="s">
        <v>118</v>
      </c>
      <c r="BE416" s="218">
        <f>IF(N416="základní",J416,0)</f>
        <v>0</v>
      </c>
      <c r="BF416" s="218">
        <f>IF(N416="snížená",J416,0)</f>
        <v>0</v>
      </c>
      <c r="BG416" s="218">
        <f>IF(N416="zákl. přenesená",J416,0)</f>
        <v>0</v>
      </c>
      <c r="BH416" s="218">
        <f>IF(N416="sníž. přenesená",J416,0)</f>
        <v>0</v>
      </c>
      <c r="BI416" s="218">
        <f>IF(N416="nulová",J416,0)</f>
        <v>0</v>
      </c>
      <c r="BJ416" s="19" t="s">
        <v>80</v>
      </c>
      <c r="BK416" s="218">
        <f>ROUND(I416*H416,2)</f>
        <v>0</v>
      </c>
      <c r="BL416" s="19" t="s">
        <v>308</v>
      </c>
      <c r="BM416" s="217" t="s">
        <v>743</v>
      </c>
    </row>
    <row r="417" s="2" customFormat="1">
      <c r="A417" s="40"/>
      <c r="B417" s="41"/>
      <c r="C417" s="42"/>
      <c r="D417" s="219" t="s">
        <v>127</v>
      </c>
      <c r="E417" s="42"/>
      <c r="F417" s="220" t="s">
        <v>744</v>
      </c>
      <c r="G417" s="42"/>
      <c r="H417" s="42"/>
      <c r="I417" s="221"/>
      <c r="J417" s="42"/>
      <c r="K417" s="42"/>
      <c r="L417" s="46"/>
      <c r="M417" s="222"/>
      <c r="N417" s="223"/>
      <c r="O417" s="86"/>
      <c r="P417" s="86"/>
      <c r="Q417" s="86"/>
      <c r="R417" s="86"/>
      <c r="S417" s="86"/>
      <c r="T417" s="87"/>
      <c r="U417" s="40"/>
      <c r="V417" s="40"/>
      <c r="W417" s="40"/>
      <c r="X417" s="40"/>
      <c r="Y417" s="40"/>
      <c r="Z417" s="40"/>
      <c r="AA417" s="40"/>
      <c r="AB417" s="40"/>
      <c r="AC417" s="40"/>
      <c r="AD417" s="40"/>
      <c r="AE417" s="40"/>
      <c r="AT417" s="19" t="s">
        <v>127</v>
      </c>
      <c r="AU417" s="19" t="s">
        <v>82</v>
      </c>
    </row>
    <row r="418" s="13" customFormat="1">
      <c r="A418" s="13"/>
      <c r="B418" s="224"/>
      <c r="C418" s="225"/>
      <c r="D418" s="226" t="s">
        <v>139</v>
      </c>
      <c r="E418" s="227" t="s">
        <v>19</v>
      </c>
      <c r="F418" s="228" t="s">
        <v>745</v>
      </c>
      <c r="G418" s="225"/>
      <c r="H418" s="229">
        <v>7.3659999999999997</v>
      </c>
      <c r="I418" s="230"/>
      <c r="J418" s="225"/>
      <c r="K418" s="225"/>
      <c r="L418" s="231"/>
      <c r="M418" s="232"/>
      <c r="N418" s="233"/>
      <c r="O418" s="233"/>
      <c r="P418" s="233"/>
      <c r="Q418" s="233"/>
      <c r="R418" s="233"/>
      <c r="S418" s="233"/>
      <c r="T418" s="234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35" t="s">
        <v>139</v>
      </c>
      <c r="AU418" s="235" t="s">
        <v>82</v>
      </c>
      <c r="AV418" s="13" t="s">
        <v>82</v>
      </c>
      <c r="AW418" s="13" t="s">
        <v>33</v>
      </c>
      <c r="AX418" s="13" t="s">
        <v>72</v>
      </c>
      <c r="AY418" s="235" t="s">
        <v>118</v>
      </c>
    </row>
    <row r="419" s="13" customFormat="1">
      <c r="A419" s="13"/>
      <c r="B419" s="224"/>
      <c r="C419" s="225"/>
      <c r="D419" s="226" t="s">
        <v>139</v>
      </c>
      <c r="E419" s="227" t="s">
        <v>19</v>
      </c>
      <c r="F419" s="228" t="s">
        <v>746</v>
      </c>
      <c r="G419" s="225"/>
      <c r="H419" s="229">
        <v>2.944</v>
      </c>
      <c r="I419" s="230"/>
      <c r="J419" s="225"/>
      <c r="K419" s="225"/>
      <c r="L419" s="231"/>
      <c r="M419" s="232"/>
      <c r="N419" s="233"/>
      <c r="O419" s="233"/>
      <c r="P419" s="233"/>
      <c r="Q419" s="233"/>
      <c r="R419" s="233"/>
      <c r="S419" s="233"/>
      <c r="T419" s="234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35" t="s">
        <v>139</v>
      </c>
      <c r="AU419" s="235" t="s">
        <v>82</v>
      </c>
      <c r="AV419" s="13" t="s">
        <v>82</v>
      </c>
      <c r="AW419" s="13" t="s">
        <v>33</v>
      </c>
      <c r="AX419" s="13" t="s">
        <v>72</v>
      </c>
      <c r="AY419" s="235" t="s">
        <v>118</v>
      </c>
    </row>
    <row r="420" s="13" customFormat="1">
      <c r="A420" s="13"/>
      <c r="B420" s="224"/>
      <c r="C420" s="225"/>
      <c r="D420" s="226" t="s">
        <v>139</v>
      </c>
      <c r="E420" s="227" t="s">
        <v>19</v>
      </c>
      <c r="F420" s="228" t="s">
        <v>700</v>
      </c>
      <c r="G420" s="225"/>
      <c r="H420" s="229">
        <v>5.1719999999999997</v>
      </c>
      <c r="I420" s="230"/>
      <c r="J420" s="225"/>
      <c r="K420" s="225"/>
      <c r="L420" s="231"/>
      <c r="M420" s="232"/>
      <c r="N420" s="233"/>
      <c r="O420" s="233"/>
      <c r="P420" s="233"/>
      <c r="Q420" s="233"/>
      <c r="R420" s="233"/>
      <c r="S420" s="233"/>
      <c r="T420" s="234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35" t="s">
        <v>139</v>
      </c>
      <c r="AU420" s="235" t="s">
        <v>82</v>
      </c>
      <c r="AV420" s="13" t="s">
        <v>82</v>
      </c>
      <c r="AW420" s="13" t="s">
        <v>33</v>
      </c>
      <c r="AX420" s="13" t="s">
        <v>72</v>
      </c>
      <c r="AY420" s="235" t="s">
        <v>118</v>
      </c>
    </row>
    <row r="421" s="14" customFormat="1">
      <c r="A421" s="14"/>
      <c r="B421" s="236"/>
      <c r="C421" s="237"/>
      <c r="D421" s="226" t="s">
        <v>139</v>
      </c>
      <c r="E421" s="238" t="s">
        <v>19</v>
      </c>
      <c r="F421" s="239" t="s">
        <v>150</v>
      </c>
      <c r="G421" s="237"/>
      <c r="H421" s="240">
        <v>15.481999999999999</v>
      </c>
      <c r="I421" s="241"/>
      <c r="J421" s="237"/>
      <c r="K421" s="237"/>
      <c r="L421" s="242"/>
      <c r="M421" s="243"/>
      <c r="N421" s="244"/>
      <c r="O421" s="244"/>
      <c r="P421" s="244"/>
      <c r="Q421" s="244"/>
      <c r="R421" s="244"/>
      <c r="S421" s="244"/>
      <c r="T421" s="245"/>
      <c r="U421" s="14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T421" s="246" t="s">
        <v>139</v>
      </c>
      <c r="AU421" s="246" t="s">
        <v>82</v>
      </c>
      <c r="AV421" s="14" t="s">
        <v>125</v>
      </c>
      <c r="AW421" s="14" t="s">
        <v>33</v>
      </c>
      <c r="AX421" s="14" t="s">
        <v>80</v>
      </c>
      <c r="AY421" s="246" t="s">
        <v>118</v>
      </c>
    </row>
    <row r="422" s="2" customFormat="1" ht="24.15" customHeight="1">
      <c r="A422" s="40"/>
      <c r="B422" s="41"/>
      <c r="C422" s="261" t="s">
        <v>747</v>
      </c>
      <c r="D422" s="261" t="s">
        <v>376</v>
      </c>
      <c r="E422" s="262" t="s">
        <v>748</v>
      </c>
      <c r="F422" s="263" t="s">
        <v>749</v>
      </c>
      <c r="G422" s="264" t="s">
        <v>123</v>
      </c>
      <c r="H422" s="265">
        <v>16.721</v>
      </c>
      <c r="I422" s="266"/>
      <c r="J422" s="267">
        <f>ROUND(I422*H422,2)</f>
        <v>0</v>
      </c>
      <c r="K422" s="263" t="s">
        <v>124</v>
      </c>
      <c r="L422" s="268"/>
      <c r="M422" s="269" t="s">
        <v>19</v>
      </c>
      <c r="N422" s="270" t="s">
        <v>43</v>
      </c>
      <c r="O422" s="86"/>
      <c r="P422" s="215">
        <f>O422*H422</f>
        <v>0</v>
      </c>
      <c r="Q422" s="215">
        <v>0.0030000000000000001</v>
      </c>
      <c r="R422" s="215">
        <f>Q422*H422</f>
        <v>0.050162999999999999</v>
      </c>
      <c r="S422" s="215">
        <v>0</v>
      </c>
      <c r="T422" s="216">
        <f>S422*H422</f>
        <v>0</v>
      </c>
      <c r="U422" s="40"/>
      <c r="V422" s="40"/>
      <c r="W422" s="40"/>
      <c r="X422" s="40"/>
      <c r="Y422" s="40"/>
      <c r="Z422" s="40"/>
      <c r="AA422" s="40"/>
      <c r="AB422" s="40"/>
      <c r="AC422" s="40"/>
      <c r="AD422" s="40"/>
      <c r="AE422" s="40"/>
      <c r="AR422" s="217" t="s">
        <v>414</v>
      </c>
      <c r="AT422" s="217" t="s">
        <v>376</v>
      </c>
      <c r="AU422" s="217" t="s">
        <v>82</v>
      </c>
      <c r="AY422" s="19" t="s">
        <v>118</v>
      </c>
      <c r="BE422" s="218">
        <f>IF(N422="základní",J422,0)</f>
        <v>0</v>
      </c>
      <c r="BF422" s="218">
        <f>IF(N422="snížená",J422,0)</f>
        <v>0</v>
      </c>
      <c r="BG422" s="218">
        <f>IF(N422="zákl. přenesená",J422,0)</f>
        <v>0</v>
      </c>
      <c r="BH422" s="218">
        <f>IF(N422="sníž. přenesená",J422,0)</f>
        <v>0</v>
      </c>
      <c r="BI422" s="218">
        <f>IF(N422="nulová",J422,0)</f>
        <v>0</v>
      </c>
      <c r="BJ422" s="19" t="s">
        <v>80</v>
      </c>
      <c r="BK422" s="218">
        <f>ROUND(I422*H422,2)</f>
        <v>0</v>
      </c>
      <c r="BL422" s="19" t="s">
        <v>308</v>
      </c>
      <c r="BM422" s="217" t="s">
        <v>750</v>
      </c>
    </row>
    <row r="423" s="13" customFormat="1">
      <c r="A423" s="13"/>
      <c r="B423" s="224"/>
      <c r="C423" s="225"/>
      <c r="D423" s="226" t="s">
        <v>139</v>
      </c>
      <c r="E423" s="225"/>
      <c r="F423" s="228" t="s">
        <v>751</v>
      </c>
      <c r="G423" s="225"/>
      <c r="H423" s="229">
        <v>16.721</v>
      </c>
      <c r="I423" s="230"/>
      <c r="J423" s="225"/>
      <c r="K423" s="225"/>
      <c r="L423" s="231"/>
      <c r="M423" s="232"/>
      <c r="N423" s="233"/>
      <c r="O423" s="233"/>
      <c r="P423" s="233"/>
      <c r="Q423" s="233"/>
      <c r="R423" s="233"/>
      <c r="S423" s="233"/>
      <c r="T423" s="234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235" t="s">
        <v>139</v>
      </c>
      <c r="AU423" s="235" t="s">
        <v>82</v>
      </c>
      <c r="AV423" s="13" t="s">
        <v>82</v>
      </c>
      <c r="AW423" s="13" t="s">
        <v>4</v>
      </c>
      <c r="AX423" s="13" t="s">
        <v>80</v>
      </c>
      <c r="AY423" s="235" t="s">
        <v>118</v>
      </c>
    </row>
    <row r="424" s="2" customFormat="1" ht="37.8" customHeight="1">
      <c r="A424" s="40"/>
      <c r="B424" s="41"/>
      <c r="C424" s="206" t="s">
        <v>752</v>
      </c>
      <c r="D424" s="206" t="s">
        <v>120</v>
      </c>
      <c r="E424" s="207" t="s">
        <v>753</v>
      </c>
      <c r="F424" s="208" t="s">
        <v>754</v>
      </c>
      <c r="G424" s="209" t="s">
        <v>123</v>
      </c>
      <c r="H424" s="210">
        <v>11.109999999999999</v>
      </c>
      <c r="I424" s="211"/>
      <c r="J424" s="212">
        <f>ROUND(I424*H424,2)</f>
        <v>0</v>
      </c>
      <c r="K424" s="208" t="s">
        <v>124</v>
      </c>
      <c r="L424" s="46"/>
      <c r="M424" s="213" t="s">
        <v>19</v>
      </c>
      <c r="N424" s="214" t="s">
        <v>43</v>
      </c>
      <c r="O424" s="86"/>
      <c r="P424" s="215">
        <f>O424*H424</f>
        <v>0</v>
      </c>
      <c r="Q424" s="215">
        <v>0</v>
      </c>
      <c r="R424" s="215">
        <f>Q424*H424</f>
        <v>0</v>
      </c>
      <c r="S424" s="215">
        <v>0</v>
      </c>
      <c r="T424" s="216">
        <f>S424*H424</f>
        <v>0</v>
      </c>
      <c r="U424" s="40"/>
      <c r="V424" s="40"/>
      <c r="W424" s="40"/>
      <c r="X424" s="40"/>
      <c r="Y424" s="40"/>
      <c r="Z424" s="40"/>
      <c r="AA424" s="40"/>
      <c r="AB424" s="40"/>
      <c r="AC424" s="40"/>
      <c r="AD424" s="40"/>
      <c r="AE424" s="40"/>
      <c r="AR424" s="217" t="s">
        <v>308</v>
      </c>
      <c r="AT424" s="217" t="s">
        <v>120</v>
      </c>
      <c r="AU424" s="217" t="s">
        <v>82</v>
      </c>
      <c r="AY424" s="19" t="s">
        <v>118</v>
      </c>
      <c r="BE424" s="218">
        <f>IF(N424="základní",J424,0)</f>
        <v>0</v>
      </c>
      <c r="BF424" s="218">
        <f>IF(N424="snížená",J424,0)</f>
        <v>0</v>
      </c>
      <c r="BG424" s="218">
        <f>IF(N424="zákl. přenesená",J424,0)</f>
        <v>0</v>
      </c>
      <c r="BH424" s="218">
        <f>IF(N424="sníž. přenesená",J424,0)</f>
        <v>0</v>
      </c>
      <c r="BI424" s="218">
        <f>IF(N424="nulová",J424,0)</f>
        <v>0</v>
      </c>
      <c r="BJ424" s="19" t="s">
        <v>80</v>
      </c>
      <c r="BK424" s="218">
        <f>ROUND(I424*H424,2)</f>
        <v>0</v>
      </c>
      <c r="BL424" s="19" t="s">
        <v>308</v>
      </c>
      <c r="BM424" s="217" t="s">
        <v>755</v>
      </c>
    </row>
    <row r="425" s="2" customFormat="1">
      <c r="A425" s="40"/>
      <c r="B425" s="41"/>
      <c r="C425" s="42"/>
      <c r="D425" s="219" t="s">
        <v>127</v>
      </c>
      <c r="E425" s="42"/>
      <c r="F425" s="220" t="s">
        <v>756</v>
      </c>
      <c r="G425" s="42"/>
      <c r="H425" s="42"/>
      <c r="I425" s="221"/>
      <c r="J425" s="42"/>
      <c r="K425" s="42"/>
      <c r="L425" s="46"/>
      <c r="M425" s="222"/>
      <c r="N425" s="223"/>
      <c r="O425" s="86"/>
      <c r="P425" s="86"/>
      <c r="Q425" s="86"/>
      <c r="R425" s="86"/>
      <c r="S425" s="86"/>
      <c r="T425" s="87"/>
      <c r="U425" s="40"/>
      <c r="V425" s="40"/>
      <c r="W425" s="40"/>
      <c r="X425" s="40"/>
      <c r="Y425" s="40"/>
      <c r="Z425" s="40"/>
      <c r="AA425" s="40"/>
      <c r="AB425" s="40"/>
      <c r="AC425" s="40"/>
      <c r="AD425" s="40"/>
      <c r="AE425" s="40"/>
      <c r="AT425" s="19" t="s">
        <v>127</v>
      </c>
      <c r="AU425" s="19" t="s">
        <v>82</v>
      </c>
    </row>
    <row r="426" s="13" customFormat="1">
      <c r="A426" s="13"/>
      <c r="B426" s="224"/>
      <c r="C426" s="225"/>
      <c r="D426" s="226" t="s">
        <v>139</v>
      </c>
      <c r="E426" s="227" t="s">
        <v>19</v>
      </c>
      <c r="F426" s="228" t="s">
        <v>412</v>
      </c>
      <c r="G426" s="225"/>
      <c r="H426" s="229">
        <v>6.2460000000000004</v>
      </c>
      <c r="I426" s="230"/>
      <c r="J426" s="225"/>
      <c r="K426" s="225"/>
      <c r="L426" s="231"/>
      <c r="M426" s="232"/>
      <c r="N426" s="233"/>
      <c r="O426" s="233"/>
      <c r="P426" s="233"/>
      <c r="Q426" s="233"/>
      <c r="R426" s="233"/>
      <c r="S426" s="233"/>
      <c r="T426" s="234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235" t="s">
        <v>139</v>
      </c>
      <c r="AU426" s="235" t="s">
        <v>82</v>
      </c>
      <c r="AV426" s="13" t="s">
        <v>82</v>
      </c>
      <c r="AW426" s="13" t="s">
        <v>33</v>
      </c>
      <c r="AX426" s="13" t="s">
        <v>72</v>
      </c>
      <c r="AY426" s="235" t="s">
        <v>118</v>
      </c>
    </row>
    <row r="427" s="13" customFormat="1">
      <c r="A427" s="13"/>
      <c r="B427" s="224"/>
      <c r="C427" s="225"/>
      <c r="D427" s="226" t="s">
        <v>139</v>
      </c>
      <c r="E427" s="227" t="s">
        <v>19</v>
      </c>
      <c r="F427" s="228" t="s">
        <v>757</v>
      </c>
      <c r="G427" s="225"/>
      <c r="H427" s="229">
        <v>4.8639999999999999</v>
      </c>
      <c r="I427" s="230"/>
      <c r="J427" s="225"/>
      <c r="K427" s="225"/>
      <c r="L427" s="231"/>
      <c r="M427" s="232"/>
      <c r="N427" s="233"/>
      <c r="O427" s="233"/>
      <c r="P427" s="233"/>
      <c r="Q427" s="233"/>
      <c r="R427" s="233"/>
      <c r="S427" s="233"/>
      <c r="T427" s="234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235" t="s">
        <v>139</v>
      </c>
      <c r="AU427" s="235" t="s">
        <v>82</v>
      </c>
      <c r="AV427" s="13" t="s">
        <v>82</v>
      </c>
      <c r="AW427" s="13" t="s">
        <v>33</v>
      </c>
      <c r="AX427" s="13" t="s">
        <v>72</v>
      </c>
      <c r="AY427" s="235" t="s">
        <v>118</v>
      </c>
    </row>
    <row r="428" s="14" customFormat="1">
      <c r="A428" s="14"/>
      <c r="B428" s="236"/>
      <c r="C428" s="237"/>
      <c r="D428" s="226" t="s">
        <v>139</v>
      </c>
      <c r="E428" s="238" t="s">
        <v>19</v>
      </c>
      <c r="F428" s="239" t="s">
        <v>150</v>
      </c>
      <c r="G428" s="237"/>
      <c r="H428" s="240">
        <v>11.109999999999999</v>
      </c>
      <c r="I428" s="241"/>
      <c r="J428" s="237"/>
      <c r="K428" s="237"/>
      <c r="L428" s="242"/>
      <c r="M428" s="243"/>
      <c r="N428" s="244"/>
      <c r="O428" s="244"/>
      <c r="P428" s="244"/>
      <c r="Q428" s="244"/>
      <c r="R428" s="244"/>
      <c r="S428" s="244"/>
      <c r="T428" s="245"/>
      <c r="U428" s="14"/>
      <c r="V428" s="14"/>
      <c r="W428" s="14"/>
      <c r="X428" s="14"/>
      <c r="Y428" s="14"/>
      <c r="Z428" s="14"/>
      <c r="AA428" s="14"/>
      <c r="AB428" s="14"/>
      <c r="AC428" s="14"/>
      <c r="AD428" s="14"/>
      <c r="AE428" s="14"/>
      <c r="AT428" s="246" t="s">
        <v>139</v>
      </c>
      <c r="AU428" s="246" t="s">
        <v>82</v>
      </c>
      <c r="AV428" s="14" t="s">
        <v>125</v>
      </c>
      <c r="AW428" s="14" t="s">
        <v>33</v>
      </c>
      <c r="AX428" s="14" t="s">
        <v>80</v>
      </c>
      <c r="AY428" s="246" t="s">
        <v>118</v>
      </c>
    </row>
    <row r="429" s="2" customFormat="1" ht="24.15" customHeight="1">
      <c r="A429" s="40"/>
      <c r="B429" s="41"/>
      <c r="C429" s="261" t="s">
        <v>758</v>
      </c>
      <c r="D429" s="261" t="s">
        <v>376</v>
      </c>
      <c r="E429" s="262" t="s">
        <v>759</v>
      </c>
      <c r="F429" s="263" t="s">
        <v>760</v>
      </c>
      <c r="G429" s="264" t="s">
        <v>123</v>
      </c>
      <c r="H429" s="265">
        <v>11.666</v>
      </c>
      <c r="I429" s="266"/>
      <c r="J429" s="267">
        <f>ROUND(I429*H429,2)</f>
        <v>0</v>
      </c>
      <c r="K429" s="263" t="s">
        <v>124</v>
      </c>
      <c r="L429" s="268"/>
      <c r="M429" s="269" t="s">
        <v>19</v>
      </c>
      <c r="N429" s="270" t="s">
        <v>43</v>
      </c>
      <c r="O429" s="86"/>
      <c r="P429" s="215">
        <f>O429*H429</f>
        <v>0</v>
      </c>
      <c r="Q429" s="215">
        <v>0.0035000000000000001</v>
      </c>
      <c r="R429" s="215">
        <f>Q429*H429</f>
        <v>0.040830999999999999</v>
      </c>
      <c r="S429" s="215">
        <v>0</v>
      </c>
      <c r="T429" s="216">
        <f>S429*H429</f>
        <v>0</v>
      </c>
      <c r="U429" s="40"/>
      <c r="V429" s="40"/>
      <c r="W429" s="40"/>
      <c r="X429" s="40"/>
      <c r="Y429" s="40"/>
      <c r="Z429" s="40"/>
      <c r="AA429" s="40"/>
      <c r="AB429" s="40"/>
      <c r="AC429" s="40"/>
      <c r="AD429" s="40"/>
      <c r="AE429" s="40"/>
      <c r="AR429" s="217" t="s">
        <v>414</v>
      </c>
      <c r="AT429" s="217" t="s">
        <v>376</v>
      </c>
      <c r="AU429" s="217" t="s">
        <v>82</v>
      </c>
      <c r="AY429" s="19" t="s">
        <v>118</v>
      </c>
      <c r="BE429" s="218">
        <f>IF(N429="základní",J429,0)</f>
        <v>0</v>
      </c>
      <c r="BF429" s="218">
        <f>IF(N429="snížená",J429,0)</f>
        <v>0</v>
      </c>
      <c r="BG429" s="218">
        <f>IF(N429="zákl. přenesená",J429,0)</f>
        <v>0</v>
      </c>
      <c r="BH429" s="218">
        <f>IF(N429="sníž. přenesená",J429,0)</f>
        <v>0</v>
      </c>
      <c r="BI429" s="218">
        <f>IF(N429="nulová",J429,0)</f>
        <v>0</v>
      </c>
      <c r="BJ429" s="19" t="s">
        <v>80</v>
      </c>
      <c r="BK429" s="218">
        <f>ROUND(I429*H429,2)</f>
        <v>0</v>
      </c>
      <c r="BL429" s="19" t="s">
        <v>308</v>
      </c>
      <c r="BM429" s="217" t="s">
        <v>761</v>
      </c>
    </row>
    <row r="430" s="13" customFormat="1">
      <c r="A430" s="13"/>
      <c r="B430" s="224"/>
      <c r="C430" s="225"/>
      <c r="D430" s="226" t="s">
        <v>139</v>
      </c>
      <c r="E430" s="225"/>
      <c r="F430" s="228" t="s">
        <v>762</v>
      </c>
      <c r="G430" s="225"/>
      <c r="H430" s="229">
        <v>11.666</v>
      </c>
      <c r="I430" s="230"/>
      <c r="J430" s="225"/>
      <c r="K430" s="225"/>
      <c r="L430" s="231"/>
      <c r="M430" s="232"/>
      <c r="N430" s="233"/>
      <c r="O430" s="233"/>
      <c r="P430" s="233"/>
      <c r="Q430" s="233"/>
      <c r="R430" s="233"/>
      <c r="S430" s="233"/>
      <c r="T430" s="234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235" t="s">
        <v>139</v>
      </c>
      <c r="AU430" s="235" t="s">
        <v>82</v>
      </c>
      <c r="AV430" s="13" t="s">
        <v>82</v>
      </c>
      <c r="AW430" s="13" t="s">
        <v>4</v>
      </c>
      <c r="AX430" s="13" t="s">
        <v>80</v>
      </c>
      <c r="AY430" s="235" t="s">
        <v>118</v>
      </c>
    </row>
    <row r="431" s="2" customFormat="1" ht="55.5" customHeight="1">
      <c r="A431" s="40"/>
      <c r="B431" s="41"/>
      <c r="C431" s="206" t="s">
        <v>763</v>
      </c>
      <c r="D431" s="206" t="s">
        <v>120</v>
      </c>
      <c r="E431" s="207" t="s">
        <v>764</v>
      </c>
      <c r="F431" s="208" t="s">
        <v>765</v>
      </c>
      <c r="G431" s="209" t="s">
        <v>123</v>
      </c>
      <c r="H431" s="210">
        <v>4.8639999999999999</v>
      </c>
      <c r="I431" s="211"/>
      <c r="J431" s="212">
        <f>ROUND(I431*H431,2)</f>
        <v>0</v>
      </c>
      <c r="K431" s="208" t="s">
        <v>124</v>
      </c>
      <c r="L431" s="46"/>
      <c r="M431" s="213" t="s">
        <v>19</v>
      </c>
      <c r="N431" s="214" t="s">
        <v>43</v>
      </c>
      <c r="O431" s="86"/>
      <c r="P431" s="215">
        <f>O431*H431</f>
        <v>0</v>
      </c>
      <c r="Q431" s="215">
        <v>5.0000000000000002E-05</v>
      </c>
      <c r="R431" s="215">
        <f>Q431*H431</f>
        <v>0.0002432</v>
      </c>
      <c r="S431" s="215">
        <v>0</v>
      </c>
      <c r="T431" s="216">
        <f>S431*H431</f>
        <v>0</v>
      </c>
      <c r="U431" s="40"/>
      <c r="V431" s="40"/>
      <c r="W431" s="40"/>
      <c r="X431" s="40"/>
      <c r="Y431" s="40"/>
      <c r="Z431" s="40"/>
      <c r="AA431" s="40"/>
      <c r="AB431" s="40"/>
      <c r="AC431" s="40"/>
      <c r="AD431" s="40"/>
      <c r="AE431" s="40"/>
      <c r="AR431" s="217" t="s">
        <v>308</v>
      </c>
      <c r="AT431" s="217" t="s">
        <v>120</v>
      </c>
      <c r="AU431" s="217" t="s">
        <v>82</v>
      </c>
      <c r="AY431" s="19" t="s">
        <v>118</v>
      </c>
      <c r="BE431" s="218">
        <f>IF(N431="základní",J431,0)</f>
        <v>0</v>
      </c>
      <c r="BF431" s="218">
        <f>IF(N431="snížená",J431,0)</f>
        <v>0</v>
      </c>
      <c r="BG431" s="218">
        <f>IF(N431="zákl. přenesená",J431,0)</f>
        <v>0</v>
      </c>
      <c r="BH431" s="218">
        <f>IF(N431="sníž. přenesená",J431,0)</f>
        <v>0</v>
      </c>
      <c r="BI431" s="218">
        <f>IF(N431="nulová",J431,0)</f>
        <v>0</v>
      </c>
      <c r="BJ431" s="19" t="s">
        <v>80</v>
      </c>
      <c r="BK431" s="218">
        <f>ROUND(I431*H431,2)</f>
        <v>0</v>
      </c>
      <c r="BL431" s="19" t="s">
        <v>308</v>
      </c>
      <c r="BM431" s="217" t="s">
        <v>766</v>
      </c>
    </row>
    <row r="432" s="2" customFormat="1">
      <c r="A432" s="40"/>
      <c r="B432" s="41"/>
      <c r="C432" s="42"/>
      <c r="D432" s="219" t="s">
        <v>127</v>
      </c>
      <c r="E432" s="42"/>
      <c r="F432" s="220" t="s">
        <v>767</v>
      </c>
      <c r="G432" s="42"/>
      <c r="H432" s="42"/>
      <c r="I432" s="221"/>
      <c r="J432" s="42"/>
      <c r="K432" s="42"/>
      <c r="L432" s="46"/>
      <c r="M432" s="222"/>
      <c r="N432" s="223"/>
      <c r="O432" s="86"/>
      <c r="P432" s="86"/>
      <c r="Q432" s="86"/>
      <c r="R432" s="86"/>
      <c r="S432" s="86"/>
      <c r="T432" s="87"/>
      <c r="U432" s="40"/>
      <c r="V432" s="40"/>
      <c r="W432" s="40"/>
      <c r="X432" s="40"/>
      <c r="Y432" s="40"/>
      <c r="Z432" s="40"/>
      <c r="AA432" s="40"/>
      <c r="AB432" s="40"/>
      <c r="AC432" s="40"/>
      <c r="AD432" s="40"/>
      <c r="AE432" s="40"/>
      <c r="AT432" s="19" t="s">
        <v>127</v>
      </c>
      <c r="AU432" s="19" t="s">
        <v>82</v>
      </c>
    </row>
    <row r="433" s="13" customFormat="1">
      <c r="A433" s="13"/>
      <c r="B433" s="224"/>
      <c r="C433" s="225"/>
      <c r="D433" s="226" t="s">
        <v>139</v>
      </c>
      <c r="E433" s="227" t="s">
        <v>19</v>
      </c>
      <c r="F433" s="228" t="s">
        <v>757</v>
      </c>
      <c r="G433" s="225"/>
      <c r="H433" s="229">
        <v>4.8639999999999999</v>
      </c>
      <c r="I433" s="230"/>
      <c r="J433" s="225"/>
      <c r="K433" s="225"/>
      <c r="L433" s="231"/>
      <c r="M433" s="232"/>
      <c r="N433" s="233"/>
      <c r="O433" s="233"/>
      <c r="P433" s="233"/>
      <c r="Q433" s="233"/>
      <c r="R433" s="233"/>
      <c r="S433" s="233"/>
      <c r="T433" s="234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35" t="s">
        <v>139</v>
      </c>
      <c r="AU433" s="235" t="s">
        <v>82</v>
      </c>
      <c r="AV433" s="13" t="s">
        <v>82</v>
      </c>
      <c r="AW433" s="13" t="s">
        <v>33</v>
      </c>
      <c r="AX433" s="13" t="s">
        <v>80</v>
      </c>
      <c r="AY433" s="235" t="s">
        <v>118</v>
      </c>
    </row>
    <row r="434" s="2" customFormat="1" ht="44.25" customHeight="1">
      <c r="A434" s="40"/>
      <c r="B434" s="41"/>
      <c r="C434" s="206" t="s">
        <v>768</v>
      </c>
      <c r="D434" s="206" t="s">
        <v>120</v>
      </c>
      <c r="E434" s="207" t="s">
        <v>769</v>
      </c>
      <c r="F434" s="208" t="s">
        <v>770</v>
      </c>
      <c r="G434" s="209" t="s">
        <v>123</v>
      </c>
      <c r="H434" s="210">
        <v>6.2460000000000004</v>
      </c>
      <c r="I434" s="211"/>
      <c r="J434" s="212">
        <f>ROUND(I434*H434,2)</f>
        <v>0</v>
      </c>
      <c r="K434" s="208" t="s">
        <v>124</v>
      </c>
      <c r="L434" s="46"/>
      <c r="M434" s="213" t="s">
        <v>19</v>
      </c>
      <c r="N434" s="214" t="s">
        <v>43</v>
      </c>
      <c r="O434" s="86"/>
      <c r="P434" s="215">
        <f>O434*H434</f>
        <v>0</v>
      </c>
      <c r="Q434" s="215">
        <v>3.0000000000000001E-05</v>
      </c>
      <c r="R434" s="215">
        <f>Q434*H434</f>
        <v>0.00018738000000000001</v>
      </c>
      <c r="S434" s="215">
        <v>0</v>
      </c>
      <c r="T434" s="216">
        <f>S434*H434</f>
        <v>0</v>
      </c>
      <c r="U434" s="40"/>
      <c r="V434" s="40"/>
      <c r="W434" s="40"/>
      <c r="X434" s="40"/>
      <c r="Y434" s="40"/>
      <c r="Z434" s="40"/>
      <c r="AA434" s="40"/>
      <c r="AB434" s="40"/>
      <c r="AC434" s="40"/>
      <c r="AD434" s="40"/>
      <c r="AE434" s="40"/>
      <c r="AR434" s="217" t="s">
        <v>308</v>
      </c>
      <c r="AT434" s="217" t="s">
        <v>120</v>
      </c>
      <c r="AU434" s="217" t="s">
        <v>82</v>
      </c>
      <c r="AY434" s="19" t="s">
        <v>118</v>
      </c>
      <c r="BE434" s="218">
        <f>IF(N434="základní",J434,0)</f>
        <v>0</v>
      </c>
      <c r="BF434" s="218">
        <f>IF(N434="snížená",J434,0)</f>
        <v>0</v>
      </c>
      <c r="BG434" s="218">
        <f>IF(N434="zákl. přenesená",J434,0)</f>
        <v>0</v>
      </c>
      <c r="BH434" s="218">
        <f>IF(N434="sníž. přenesená",J434,0)</f>
        <v>0</v>
      </c>
      <c r="BI434" s="218">
        <f>IF(N434="nulová",J434,0)</f>
        <v>0</v>
      </c>
      <c r="BJ434" s="19" t="s">
        <v>80</v>
      </c>
      <c r="BK434" s="218">
        <f>ROUND(I434*H434,2)</f>
        <v>0</v>
      </c>
      <c r="BL434" s="19" t="s">
        <v>308</v>
      </c>
      <c r="BM434" s="217" t="s">
        <v>771</v>
      </c>
    </row>
    <row r="435" s="2" customFormat="1">
      <c r="A435" s="40"/>
      <c r="B435" s="41"/>
      <c r="C435" s="42"/>
      <c r="D435" s="219" t="s">
        <v>127</v>
      </c>
      <c r="E435" s="42"/>
      <c r="F435" s="220" t="s">
        <v>772</v>
      </c>
      <c r="G435" s="42"/>
      <c r="H435" s="42"/>
      <c r="I435" s="221"/>
      <c r="J435" s="42"/>
      <c r="K435" s="42"/>
      <c r="L435" s="46"/>
      <c r="M435" s="222"/>
      <c r="N435" s="223"/>
      <c r="O435" s="86"/>
      <c r="P435" s="86"/>
      <c r="Q435" s="86"/>
      <c r="R435" s="86"/>
      <c r="S435" s="86"/>
      <c r="T435" s="87"/>
      <c r="U435" s="40"/>
      <c r="V435" s="40"/>
      <c r="W435" s="40"/>
      <c r="X435" s="40"/>
      <c r="Y435" s="40"/>
      <c r="Z435" s="40"/>
      <c r="AA435" s="40"/>
      <c r="AB435" s="40"/>
      <c r="AC435" s="40"/>
      <c r="AD435" s="40"/>
      <c r="AE435" s="40"/>
      <c r="AT435" s="19" t="s">
        <v>127</v>
      </c>
      <c r="AU435" s="19" t="s">
        <v>82</v>
      </c>
    </row>
    <row r="436" s="13" customFormat="1">
      <c r="A436" s="13"/>
      <c r="B436" s="224"/>
      <c r="C436" s="225"/>
      <c r="D436" s="226" t="s">
        <v>139</v>
      </c>
      <c r="E436" s="227" t="s">
        <v>19</v>
      </c>
      <c r="F436" s="228" t="s">
        <v>412</v>
      </c>
      <c r="G436" s="225"/>
      <c r="H436" s="229">
        <v>6.2460000000000004</v>
      </c>
      <c r="I436" s="230"/>
      <c r="J436" s="225"/>
      <c r="K436" s="225"/>
      <c r="L436" s="231"/>
      <c r="M436" s="232"/>
      <c r="N436" s="233"/>
      <c r="O436" s="233"/>
      <c r="P436" s="233"/>
      <c r="Q436" s="233"/>
      <c r="R436" s="233"/>
      <c r="S436" s="233"/>
      <c r="T436" s="234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235" t="s">
        <v>139</v>
      </c>
      <c r="AU436" s="235" t="s">
        <v>82</v>
      </c>
      <c r="AV436" s="13" t="s">
        <v>82</v>
      </c>
      <c r="AW436" s="13" t="s">
        <v>33</v>
      </c>
      <c r="AX436" s="13" t="s">
        <v>80</v>
      </c>
      <c r="AY436" s="235" t="s">
        <v>118</v>
      </c>
    </row>
    <row r="437" s="2" customFormat="1" ht="55.5" customHeight="1">
      <c r="A437" s="40"/>
      <c r="B437" s="41"/>
      <c r="C437" s="206" t="s">
        <v>773</v>
      </c>
      <c r="D437" s="206" t="s">
        <v>120</v>
      </c>
      <c r="E437" s="207" t="s">
        <v>774</v>
      </c>
      <c r="F437" s="208" t="s">
        <v>775</v>
      </c>
      <c r="G437" s="209" t="s">
        <v>175</v>
      </c>
      <c r="H437" s="210">
        <v>0.091999999999999998</v>
      </c>
      <c r="I437" s="211"/>
      <c r="J437" s="212">
        <f>ROUND(I437*H437,2)</f>
        <v>0</v>
      </c>
      <c r="K437" s="208" t="s">
        <v>124</v>
      </c>
      <c r="L437" s="46"/>
      <c r="M437" s="213" t="s">
        <v>19</v>
      </c>
      <c r="N437" s="214" t="s">
        <v>43</v>
      </c>
      <c r="O437" s="86"/>
      <c r="P437" s="215">
        <f>O437*H437</f>
        <v>0</v>
      </c>
      <c r="Q437" s="215">
        <v>0</v>
      </c>
      <c r="R437" s="215">
        <f>Q437*H437</f>
        <v>0</v>
      </c>
      <c r="S437" s="215">
        <v>0</v>
      </c>
      <c r="T437" s="216">
        <f>S437*H437</f>
        <v>0</v>
      </c>
      <c r="U437" s="40"/>
      <c r="V437" s="40"/>
      <c r="W437" s="40"/>
      <c r="X437" s="40"/>
      <c r="Y437" s="40"/>
      <c r="Z437" s="40"/>
      <c r="AA437" s="40"/>
      <c r="AB437" s="40"/>
      <c r="AC437" s="40"/>
      <c r="AD437" s="40"/>
      <c r="AE437" s="40"/>
      <c r="AR437" s="217" t="s">
        <v>308</v>
      </c>
      <c r="AT437" s="217" t="s">
        <v>120</v>
      </c>
      <c r="AU437" s="217" t="s">
        <v>82</v>
      </c>
      <c r="AY437" s="19" t="s">
        <v>118</v>
      </c>
      <c r="BE437" s="218">
        <f>IF(N437="základní",J437,0)</f>
        <v>0</v>
      </c>
      <c r="BF437" s="218">
        <f>IF(N437="snížená",J437,0)</f>
        <v>0</v>
      </c>
      <c r="BG437" s="218">
        <f>IF(N437="zákl. přenesená",J437,0)</f>
        <v>0</v>
      </c>
      <c r="BH437" s="218">
        <f>IF(N437="sníž. přenesená",J437,0)</f>
        <v>0</v>
      </c>
      <c r="BI437" s="218">
        <f>IF(N437="nulová",J437,0)</f>
        <v>0</v>
      </c>
      <c r="BJ437" s="19" t="s">
        <v>80</v>
      </c>
      <c r="BK437" s="218">
        <f>ROUND(I437*H437,2)</f>
        <v>0</v>
      </c>
      <c r="BL437" s="19" t="s">
        <v>308</v>
      </c>
      <c r="BM437" s="217" t="s">
        <v>776</v>
      </c>
    </row>
    <row r="438" s="2" customFormat="1">
      <c r="A438" s="40"/>
      <c r="B438" s="41"/>
      <c r="C438" s="42"/>
      <c r="D438" s="219" t="s">
        <v>127</v>
      </c>
      <c r="E438" s="42"/>
      <c r="F438" s="220" t="s">
        <v>777</v>
      </c>
      <c r="G438" s="42"/>
      <c r="H438" s="42"/>
      <c r="I438" s="221"/>
      <c r="J438" s="42"/>
      <c r="K438" s="42"/>
      <c r="L438" s="46"/>
      <c r="M438" s="222"/>
      <c r="N438" s="223"/>
      <c r="O438" s="86"/>
      <c r="P438" s="86"/>
      <c r="Q438" s="86"/>
      <c r="R438" s="86"/>
      <c r="S438" s="86"/>
      <c r="T438" s="87"/>
      <c r="U438" s="40"/>
      <c r="V438" s="40"/>
      <c r="W438" s="40"/>
      <c r="X438" s="40"/>
      <c r="Y438" s="40"/>
      <c r="Z438" s="40"/>
      <c r="AA438" s="40"/>
      <c r="AB438" s="40"/>
      <c r="AC438" s="40"/>
      <c r="AD438" s="40"/>
      <c r="AE438" s="40"/>
      <c r="AT438" s="19" t="s">
        <v>127</v>
      </c>
      <c r="AU438" s="19" t="s">
        <v>82</v>
      </c>
    </row>
    <row r="439" s="12" customFormat="1" ht="22.8" customHeight="1">
      <c r="A439" s="12"/>
      <c r="B439" s="190"/>
      <c r="C439" s="191"/>
      <c r="D439" s="192" t="s">
        <v>71</v>
      </c>
      <c r="E439" s="204" t="s">
        <v>778</v>
      </c>
      <c r="F439" s="204" t="s">
        <v>779</v>
      </c>
      <c r="G439" s="191"/>
      <c r="H439" s="191"/>
      <c r="I439" s="194"/>
      <c r="J439" s="205">
        <f>BK439</f>
        <v>0</v>
      </c>
      <c r="K439" s="191"/>
      <c r="L439" s="196"/>
      <c r="M439" s="197"/>
      <c r="N439" s="198"/>
      <c r="O439" s="198"/>
      <c r="P439" s="199">
        <f>SUM(P440:P445)</f>
        <v>0</v>
      </c>
      <c r="Q439" s="198"/>
      <c r="R439" s="199">
        <f>SUM(R440:R445)</f>
        <v>0.00079999999999999993</v>
      </c>
      <c r="S439" s="198"/>
      <c r="T439" s="200">
        <f>SUM(T440:T445)</f>
        <v>0</v>
      </c>
      <c r="U439" s="12"/>
      <c r="V439" s="12"/>
      <c r="W439" s="12"/>
      <c r="X439" s="12"/>
      <c r="Y439" s="12"/>
      <c r="Z439" s="12"/>
      <c r="AA439" s="12"/>
      <c r="AB439" s="12"/>
      <c r="AC439" s="12"/>
      <c r="AD439" s="12"/>
      <c r="AE439" s="12"/>
      <c r="AR439" s="201" t="s">
        <v>82</v>
      </c>
      <c r="AT439" s="202" t="s">
        <v>71</v>
      </c>
      <c r="AU439" s="202" t="s">
        <v>80</v>
      </c>
      <c r="AY439" s="201" t="s">
        <v>118</v>
      </c>
      <c r="BK439" s="203">
        <f>SUM(BK440:BK445)</f>
        <v>0</v>
      </c>
    </row>
    <row r="440" s="2" customFormat="1" ht="24.15" customHeight="1">
      <c r="A440" s="40"/>
      <c r="B440" s="41"/>
      <c r="C440" s="206" t="s">
        <v>780</v>
      </c>
      <c r="D440" s="206" t="s">
        <v>120</v>
      </c>
      <c r="E440" s="207" t="s">
        <v>781</v>
      </c>
      <c r="F440" s="208" t="s">
        <v>782</v>
      </c>
      <c r="G440" s="209" t="s">
        <v>359</v>
      </c>
      <c r="H440" s="210">
        <v>2</v>
      </c>
      <c r="I440" s="211"/>
      <c r="J440" s="212">
        <f>ROUND(I440*H440,2)</f>
        <v>0</v>
      </c>
      <c r="K440" s="208" t="s">
        <v>124</v>
      </c>
      <c r="L440" s="46"/>
      <c r="M440" s="213" t="s">
        <v>19</v>
      </c>
      <c r="N440" s="214" t="s">
        <v>43</v>
      </c>
      <c r="O440" s="86"/>
      <c r="P440" s="215">
        <f>O440*H440</f>
        <v>0</v>
      </c>
      <c r="Q440" s="215">
        <v>0</v>
      </c>
      <c r="R440" s="215">
        <f>Q440*H440</f>
        <v>0</v>
      </c>
      <c r="S440" s="215">
        <v>0</v>
      </c>
      <c r="T440" s="216">
        <f>S440*H440</f>
        <v>0</v>
      </c>
      <c r="U440" s="40"/>
      <c r="V440" s="40"/>
      <c r="W440" s="40"/>
      <c r="X440" s="40"/>
      <c r="Y440" s="40"/>
      <c r="Z440" s="40"/>
      <c r="AA440" s="40"/>
      <c r="AB440" s="40"/>
      <c r="AC440" s="40"/>
      <c r="AD440" s="40"/>
      <c r="AE440" s="40"/>
      <c r="AR440" s="217" t="s">
        <v>308</v>
      </c>
      <c r="AT440" s="217" t="s">
        <v>120</v>
      </c>
      <c r="AU440" s="217" t="s">
        <v>82</v>
      </c>
      <c r="AY440" s="19" t="s">
        <v>118</v>
      </c>
      <c r="BE440" s="218">
        <f>IF(N440="základní",J440,0)</f>
        <v>0</v>
      </c>
      <c r="BF440" s="218">
        <f>IF(N440="snížená",J440,0)</f>
        <v>0</v>
      </c>
      <c r="BG440" s="218">
        <f>IF(N440="zákl. přenesená",J440,0)</f>
        <v>0</v>
      </c>
      <c r="BH440" s="218">
        <f>IF(N440="sníž. přenesená",J440,0)</f>
        <v>0</v>
      </c>
      <c r="BI440" s="218">
        <f>IF(N440="nulová",J440,0)</f>
        <v>0</v>
      </c>
      <c r="BJ440" s="19" t="s">
        <v>80</v>
      </c>
      <c r="BK440" s="218">
        <f>ROUND(I440*H440,2)</f>
        <v>0</v>
      </c>
      <c r="BL440" s="19" t="s">
        <v>308</v>
      </c>
      <c r="BM440" s="217" t="s">
        <v>783</v>
      </c>
    </row>
    <row r="441" s="2" customFormat="1">
      <c r="A441" s="40"/>
      <c r="B441" s="41"/>
      <c r="C441" s="42"/>
      <c r="D441" s="219" t="s">
        <v>127</v>
      </c>
      <c r="E441" s="42"/>
      <c r="F441" s="220" t="s">
        <v>784</v>
      </c>
      <c r="G441" s="42"/>
      <c r="H441" s="42"/>
      <c r="I441" s="221"/>
      <c r="J441" s="42"/>
      <c r="K441" s="42"/>
      <c r="L441" s="46"/>
      <c r="M441" s="222"/>
      <c r="N441" s="223"/>
      <c r="O441" s="86"/>
      <c r="P441" s="86"/>
      <c r="Q441" s="86"/>
      <c r="R441" s="86"/>
      <c r="S441" s="86"/>
      <c r="T441" s="87"/>
      <c r="U441" s="40"/>
      <c r="V441" s="40"/>
      <c r="W441" s="40"/>
      <c r="X441" s="40"/>
      <c r="Y441" s="40"/>
      <c r="Z441" s="40"/>
      <c r="AA441" s="40"/>
      <c r="AB441" s="40"/>
      <c r="AC441" s="40"/>
      <c r="AD441" s="40"/>
      <c r="AE441" s="40"/>
      <c r="AT441" s="19" t="s">
        <v>127</v>
      </c>
      <c r="AU441" s="19" t="s">
        <v>82</v>
      </c>
    </row>
    <row r="442" s="2" customFormat="1" ht="24.15" customHeight="1">
      <c r="A442" s="40"/>
      <c r="B442" s="41"/>
      <c r="C442" s="261" t="s">
        <v>785</v>
      </c>
      <c r="D442" s="261" t="s">
        <v>376</v>
      </c>
      <c r="E442" s="262" t="s">
        <v>786</v>
      </c>
      <c r="F442" s="263" t="s">
        <v>787</v>
      </c>
      <c r="G442" s="264" t="s">
        <v>359</v>
      </c>
      <c r="H442" s="265">
        <v>1</v>
      </c>
      <c r="I442" s="266"/>
      <c r="J442" s="267">
        <f>ROUND(I442*H442,2)</f>
        <v>0</v>
      </c>
      <c r="K442" s="263" t="s">
        <v>124</v>
      </c>
      <c r="L442" s="268"/>
      <c r="M442" s="269" t="s">
        <v>19</v>
      </c>
      <c r="N442" s="270" t="s">
        <v>43</v>
      </c>
      <c r="O442" s="86"/>
      <c r="P442" s="215">
        <f>O442*H442</f>
        <v>0</v>
      </c>
      <c r="Q442" s="215">
        <v>0.00050000000000000001</v>
      </c>
      <c r="R442" s="215">
        <f>Q442*H442</f>
        <v>0.00050000000000000001</v>
      </c>
      <c r="S442" s="215">
        <v>0</v>
      </c>
      <c r="T442" s="216">
        <f>S442*H442</f>
        <v>0</v>
      </c>
      <c r="U442" s="40"/>
      <c r="V442" s="40"/>
      <c r="W442" s="40"/>
      <c r="X442" s="40"/>
      <c r="Y442" s="40"/>
      <c r="Z442" s="40"/>
      <c r="AA442" s="40"/>
      <c r="AB442" s="40"/>
      <c r="AC442" s="40"/>
      <c r="AD442" s="40"/>
      <c r="AE442" s="40"/>
      <c r="AR442" s="217" t="s">
        <v>414</v>
      </c>
      <c r="AT442" s="217" t="s">
        <v>376</v>
      </c>
      <c r="AU442" s="217" t="s">
        <v>82</v>
      </c>
      <c r="AY442" s="19" t="s">
        <v>118</v>
      </c>
      <c r="BE442" s="218">
        <f>IF(N442="základní",J442,0)</f>
        <v>0</v>
      </c>
      <c r="BF442" s="218">
        <f>IF(N442="snížená",J442,0)</f>
        <v>0</v>
      </c>
      <c r="BG442" s="218">
        <f>IF(N442="zákl. přenesená",J442,0)</f>
        <v>0</v>
      </c>
      <c r="BH442" s="218">
        <f>IF(N442="sníž. přenesená",J442,0)</f>
        <v>0</v>
      </c>
      <c r="BI442" s="218">
        <f>IF(N442="nulová",J442,0)</f>
        <v>0</v>
      </c>
      <c r="BJ442" s="19" t="s">
        <v>80</v>
      </c>
      <c r="BK442" s="218">
        <f>ROUND(I442*H442,2)</f>
        <v>0</v>
      </c>
      <c r="BL442" s="19" t="s">
        <v>308</v>
      </c>
      <c r="BM442" s="217" t="s">
        <v>788</v>
      </c>
    </row>
    <row r="443" s="2" customFormat="1" ht="24.15" customHeight="1">
      <c r="A443" s="40"/>
      <c r="B443" s="41"/>
      <c r="C443" s="261" t="s">
        <v>789</v>
      </c>
      <c r="D443" s="261" t="s">
        <v>376</v>
      </c>
      <c r="E443" s="262" t="s">
        <v>790</v>
      </c>
      <c r="F443" s="263" t="s">
        <v>791</v>
      </c>
      <c r="G443" s="264" t="s">
        <v>359</v>
      </c>
      <c r="H443" s="265">
        <v>1</v>
      </c>
      <c r="I443" s="266"/>
      <c r="J443" s="267">
        <f>ROUND(I443*H443,2)</f>
        <v>0</v>
      </c>
      <c r="K443" s="263" t="s">
        <v>124</v>
      </c>
      <c r="L443" s="268"/>
      <c r="M443" s="269" t="s">
        <v>19</v>
      </c>
      <c r="N443" s="270" t="s">
        <v>43</v>
      </c>
      <c r="O443" s="86"/>
      <c r="P443" s="215">
        <f>O443*H443</f>
        <v>0</v>
      </c>
      <c r="Q443" s="215">
        <v>0.00029999999999999997</v>
      </c>
      <c r="R443" s="215">
        <f>Q443*H443</f>
        <v>0.00029999999999999997</v>
      </c>
      <c r="S443" s="215">
        <v>0</v>
      </c>
      <c r="T443" s="216">
        <f>S443*H443</f>
        <v>0</v>
      </c>
      <c r="U443" s="40"/>
      <c r="V443" s="40"/>
      <c r="W443" s="40"/>
      <c r="X443" s="40"/>
      <c r="Y443" s="40"/>
      <c r="Z443" s="40"/>
      <c r="AA443" s="40"/>
      <c r="AB443" s="40"/>
      <c r="AC443" s="40"/>
      <c r="AD443" s="40"/>
      <c r="AE443" s="40"/>
      <c r="AR443" s="217" t="s">
        <v>414</v>
      </c>
      <c r="AT443" s="217" t="s">
        <v>376</v>
      </c>
      <c r="AU443" s="217" t="s">
        <v>82</v>
      </c>
      <c r="AY443" s="19" t="s">
        <v>118</v>
      </c>
      <c r="BE443" s="218">
        <f>IF(N443="základní",J443,0)</f>
        <v>0</v>
      </c>
      <c r="BF443" s="218">
        <f>IF(N443="snížená",J443,0)</f>
        <v>0</v>
      </c>
      <c r="BG443" s="218">
        <f>IF(N443="zákl. přenesená",J443,0)</f>
        <v>0</v>
      </c>
      <c r="BH443" s="218">
        <f>IF(N443="sníž. přenesená",J443,0)</f>
        <v>0</v>
      </c>
      <c r="BI443" s="218">
        <f>IF(N443="nulová",J443,0)</f>
        <v>0</v>
      </c>
      <c r="BJ443" s="19" t="s">
        <v>80</v>
      </c>
      <c r="BK443" s="218">
        <f>ROUND(I443*H443,2)</f>
        <v>0</v>
      </c>
      <c r="BL443" s="19" t="s">
        <v>308</v>
      </c>
      <c r="BM443" s="217" t="s">
        <v>792</v>
      </c>
    </row>
    <row r="444" s="2" customFormat="1" ht="49.05" customHeight="1">
      <c r="A444" s="40"/>
      <c r="B444" s="41"/>
      <c r="C444" s="206" t="s">
        <v>793</v>
      </c>
      <c r="D444" s="206" t="s">
        <v>120</v>
      </c>
      <c r="E444" s="207" t="s">
        <v>794</v>
      </c>
      <c r="F444" s="208" t="s">
        <v>795</v>
      </c>
      <c r="G444" s="209" t="s">
        <v>175</v>
      </c>
      <c r="H444" s="210">
        <v>0.001</v>
      </c>
      <c r="I444" s="211"/>
      <c r="J444" s="212">
        <f>ROUND(I444*H444,2)</f>
        <v>0</v>
      </c>
      <c r="K444" s="208" t="s">
        <v>124</v>
      </c>
      <c r="L444" s="46"/>
      <c r="M444" s="213" t="s">
        <v>19</v>
      </c>
      <c r="N444" s="214" t="s">
        <v>43</v>
      </c>
      <c r="O444" s="86"/>
      <c r="P444" s="215">
        <f>O444*H444</f>
        <v>0</v>
      </c>
      <c r="Q444" s="215">
        <v>0</v>
      </c>
      <c r="R444" s="215">
        <f>Q444*H444</f>
        <v>0</v>
      </c>
      <c r="S444" s="215">
        <v>0</v>
      </c>
      <c r="T444" s="216">
        <f>S444*H444</f>
        <v>0</v>
      </c>
      <c r="U444" s="40"/>
      <c r="V444" s="40"/>
      <c r="W444" s="40"/>
      <c r="X444" s="40"/>
      <c r="Y444" s="40"/>
      <c r="Z444" s="40"/>
      <c r="AA444" s="40"/>
      <c r="AB444" s="40"/>
      <c r="AC444" s="40"/>
      <c r="AD444" s="40"/>
      <c r="AE444" s="40"/>
      <c r="AR444" s="217" t="s">
        <v>308</v>
      </c>
      <c r="AT444" s="217" t="s">
        <v>120</v>
      </c>
      <c r="AU444" s="217" t="s">
        <v>82</v>
      </c>
      <c r="AY444" s="19" t="s">
        <v>118</v>
      </c>
      <c r="BE444" s="218">
        <f>IF(N444="základní",J444,0)</f>
        <v>0</v>
      </c>
      <c r="BF444" s="218">
        <f>IF(N444="snížená",J444,0)</f>
        <v>0</v>
      </c>
      <c r="BG444" s="218">
        <f>IF(N444="zákl. přenesená",J444,0)</f>
        <v>0</v>
      </c>
      <c r="BH444" s="218">
        <f>IF(N444="sníž. přenesená",J444,0)</f>
        <v>0</v>
      </c>
      <c r="BI444" s="218">
        <f>IF(N444="nulová",J444,0)</f>
        <v>0</v>
      </c>
      <c r="BJ444" s="19" t="s">
        <v>80</v>
      </c>
      <c r="BK444" s="218">
        <f>ROUND(I444*H444,2)</f>
        <v>0</v>
      </c>
      <c r="BL444" s="19" t="s">
        <v>308</v>
      </c>
      <c r="BM444" s="217" t="s">
        <v>796</v>
      </c>
    </row>
    <row r="445" s="2" customFormat="1">
      <c r="A445" s="40"/>
      <c r="B445" s="41"/>
      <c r="C445" s="42"/>
      <c r="D445" s="219" t="s">
        <v>127</v>
      </c>
      <c r="E445" s="42"/>
      <c r="F445" s="220" t="s">
        <v>797</v>
      </c>
      <c r="G445" s="42"/>
      <c r="H445" s="42"/>
      <c r="I445" s="221"/>
      <c r="J445" s="42"/>
      <c r="K445" s="42"/>
      <c r="L445" s="46"/>
      <c r="M445" s="222"/>
      <c r="N445" s="223"/>
      <c r="O445" s="86"/>
      <c r="P445" s="86"/>
      <c r="Q445" s="86"/>
      <c r="R445" s="86"/>
      <c r="S445" s="86"/>
      <c r="T445" s="87"/>
      <c r="U445" s="40"/>
      <c r="V445" s="40"/>
      <c r="W445" s="40"/>
      <c r="X445" s="40"/>
      <c r="Y445" s="40"/>
      <c r="Z445" s="40"/>
      <c r="AA445" s="40"/>
      <c r="AB445" s="40"/>
      <c r="AC445" s="40"/>
      <c r="AD445" s="40"/>
      <c r="AE445" s="40"/>
      <c r="AT445" s="19" t="s">
        <v>127</v>
      </c>
      <c r="AU445" s="19" t="s">
        <v>82</v>
      </c>
    </row>
    <row r="446" s="12" customFormat="1" ht="22.8" customHeight="1">
      <c r="A446" s="12"/>
      <c r="B446" s="190"/>
      <c r="C446" s="191"/>
      <c r="D446" s="192" t="s">
        <v>71</v>
      </c>
      <c r="E446" s="204" t="s">
        <v>798</v>
      </c>
      <c r="F446" s="204" t="s">
        <v>799</v>
      </c>
      <c r="G446" s="191"/>
      <c r="H446" s="191"/>
      <c r="I446" s="194"/>
      <c r="J446" s="205">
        <f>BK446</f>
        <v>0</v>
      </c>
      <c r="K446" s="191"/>
      <c r="L446" s="196"/>
      <c r="M446" s="197"/>
      <c r="N446" s="198"/>
      <c r="O446" s="198"/>
      <c r="P446" s="199">
        <f>SUM(P447:P451)</f>
        <v>0</v>
      </c>
      <c r="Q446" s="198"/>
      <c r="R446" s="199">
        <f>SUM(R447:R451)</f>
        <v>0.076802559999999992</v>
      </c>
      <c r="S446" s="198"/>
      <c r="T446" s="200">
        <f>SUM(T447:T451)</f>
        <v>0</v>
      </c>
      <c r="U446" s="12"/>
      <c r="V446" s="12"/>
      <c r="W446" s="12"/>
      <c r="X446" s="12"/>
      <c r="Y446" s="12"/>
      <c r="Z446" s="12"/>
      <c r="AA446" s="12"/>
      <c r="AB446" s="12"/>
      <c r="AC446" s="12"/>
      <c r="AD446" s="12"/>
      <c r="AE446" s="12"/>
      <c r="AR446" s="201" t="s">
        <v>82</v>
      </c>
      <c r="AT446" s="202" t="s">
        <v>71</v>
      </c>
      <c r="AU446" s="202" t="s">
        <v>80</v>
      </c>
      <c r="AY446" s="201" t="s">
        <v>118</v>
      </c>
      <c r="BK446" s="203">
        <f>SUM(BK447:BK451)</f>
        <v>0</v>
      </c>
    </row>
    <row r="447" s="2" customFormat="1" ht="37.8" customHeight="1">
      <c r="A447" s="40"/>
      <c r="B447" s="41"/>
      <c r="C447" s="206" t="s">
        <v>800</v>
      </c>
      <c r="D447" s="206" t="s">
        <v>120</v>
      </c>
      <c r="E447" s="207" t="s">
        <v>801</v>
      </c>
      <c r="F447" s="208" t="s">
        <v>802</v>
      </c>
      <c r="G447" s="209" t="s">
        <v>123</v>
      </c>
      <c r="H447" s="210">
        <v>4.8639999999999999</v>
      </c>
      <c r="I447" s="211"/>
      <c r="J447" s="212">
        <f>ROUND(I447*H447,2)</f>
        <v>0</v>
      </c>
      <c r="K447" s="208" t="s">
        <v>124</v>
      </c>
      <c r="L447" s="46"/>
      <c r="M447" s="213" t="s">
        <v>19</v>
      </c>
      <c r="N447" s="214" t="s">
        <v>43</v>
      </c>
      <c r="O447" s="86"/>
      <c r="P447" s="215">
        <f>O447*H447</f>
        <v>0</v>
      </c>
      <c r="Q447" s="215">
        <v>0.015789999999999998</v>
      </c>
      <c r="R447" s="215">
        <f>Q447*H447</f>
        <v>0.076802559999999992</v>
      </c>
      <c r="S447" s="215">
        <v>0</v>
      </c>
      <c r="T447" s="216">
        <f>S447*H447</f>
        <v>0</v>
      </c>
      <c r="U447" s="40"/>
      <c r="V447" s="40"/>
      <c r="W447" s="40"/>
      <c r="X447" s="40"/>
      <c r="Y447" s="40"/>
      <c r="Z447" s="40"/>
      <c r="AA447" s="40"/>
      <c r="AB447" s="40"/>
      <c r="AC447" s="40"/>
      <c r="AD447" s="40"/>
      <c r="AE447" s="40"/>
      <c r="AR447" s="217" t="s">
        <v>308</v>
      </c>
      <c r="AT447" s="217" t="s">
        <v>120</v>
      </c>
      <c r="AU447" s="217" t="s">
        <v>82</v>
      </c>
      <c r="AY447" s="19" t="s">
        <v>118</v>
      </c>
      <c r="BE447" s="218">
        <f>IF(N447="základní",J447,0)</f>
        <v>0</v>
      </c>
      <c r="BF447" s="218">
        <f>IF(N447="snížená",J447,0)</f>
        <v>0</v>
      </c>
      <c r="BG447" s="218">
        <f>IF(N447="zákl. přenesená",J447,0)</f>
        <v>0</v>
      </c>
      <c r="BH447" s="218">
        <f>IF(N447="sníž. přenesená",J447,0)</f>
        <v>0</v>
      </c>
      <c r="BI447" s="218">
        <f>IF(N447="nulová",J447,0)</f>
        <v>0</v>
      </c>
      <c r="BJ447" s="19" t="s">
        <v>80</v>
      </c>
      <c r="BK447" s="218">
        <f>ROUND(I447*H447,2)</f>
        <v>0</v>
      </c>
      <c r="BL447" s="19" t="s">
        <v>308</v>
      </c>
      <c r="BM447" s="217" t="s">
        <v>803</v>
      </c>
    </row>
    <row r="448" s="2" customFormat="1">
      <c r="A448" s="40"/>
      <c r="B448" s="41"/>
      <c r="C448" s="42"/>
      <c r="D448" s="219" t="s">
        <v>127</v>
      </c>
      <c r="E448" s="42"/>
      <c r="F448" s="220" t="s">
        <v>804</v>
      </c>
      <c r="G448" s="42"/>
      <c r="H448" s="42"/>
      <c r="I448" s="221"/>
      <c r="J448" s="42"/>
      <c r="K448" s="42"/>
      <c r="L448" s="46"/>
      <c r="M448" s="222"/>
      <c r="N448" s="223"/>
      <c r="O448" s="86"/>
      <c r="P448" s="86"/>
      <c r="Q448" s="86"/>
      <c r="R448" s="86"/>
      <c r="S448" s="86"/>
      <c r="T448" s="87"/>
      <c r="U448" s="40"/>
      <c r="V448" s="40"/>
      <c r="W448" s="40"/>
      <c r="X448" s="40"/>
      <c r="Y448" s="40"/>
      <c r="Z448" s="40"/>
      <c r="AA448" s="40"/>
      <c r="AB448" s="40"/>
      <c r="AC448" s="40"/>
      <c r="AD448" s="40"/>
      <c r="AE448" s="40"/>
      <c r="AT448" s="19" t="s">
        <v>127</v>
      </c>
      <c r="AU448" s="19" t="s">
        <v>82</v>
      </c>
    </row>
    <row r="449" s="13" customFormat="1">
      <c r="A449" s="13"/>
      <c r="B449" s="224"/>
      <c r="C449" s="225"/>
      <c r="D449" s="226" t="s">
        <v>139</v>
      </c>
      <c r="E449" s="227" t="s">
        <v>19</v>
      </c>
      <c r="F449" s="228" t="s">
        <v>757</v>
      </c>
      <c r="G449" s="225"/>
      <c r="H449" s="229">
        <v>4.8639999999999999</v>
      </c>
      <c r="I449" s="230"/>
      <c r="J449" s="225"/>
      <c r="K449" s="225"/>
      <c r="L449" s="231"/>
      <c r="M449" s="232"/>
      <c r="N449" s="233"/>
      <c r="O449" s="233"/>
      <c r="P449" s="233"/>
      <c r="Q449" s="233"/>
      <c r="R449" s="233"/>
      <c r="S449" s="233"/>
      <c r="T449" s="234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235" t="s">
        <v>139</v>
      </c>
      <c r="AU449" s="235" t="s">
        <v>82</v>
      </c>
      <c r="AV449" s="13" t="s">
        <v>82</v>
      </c>
      <c r="AW449" s="13" t="s">
        <v>33</v>
      </c>
      <c r="AX449" s="13" t="s">
        <v>80</v>
      </c>
      <c r="AY449" s="235" t="s">
        <v>118</v>
      </c>
    </row>
    <row r="450" s="2" customFormat="1" ht="49.05" customHeight="1">
      <c r="A450" s="40"/>
      <c r="B450" s="41"/>
      <c r="C450" s="206" t="s">
        <v>805</v>
      </c>
      <c r="D450" s="206" t="s">
        <v>120</v>
      </c>
      <c r="E450" s="207" t="s">
        <v>806</v>
      </c>
      <c r="F450" s="208" t="s">
        <v>807</v>
      </c>
      <c r="G450" s="209" t="s">
        <v>175</v>
      </c>
      <c r="H450" s="210">
        <v>0.076999999999999999</v>
      </c>
      <c r="I450" s="211"/>
      <c r="J450" s="212">
        <f>ROUND(I450*H450,2)</f>
        <v>0</v>
      </c>
      <c r="K450" s="208" t="s">
        <v>124</v>
      </c>
      <c r="L450" s="46"/>
      <c r="M450" s="213" t="s">
        <v>19</v>
      </c>
      <c r="N450" s="214" t="s">
        <v>43</v>
      </c>
      <c r="O450" s="86"/>
      <c r="P450" s="215">
        <f>O450*H450</f>
        <v>0</v>
      </c>
      <c r="Q450" s="215">
        <v>0</v>
      </c>
      <c r="R450" s="215">
        <f>Q450*H450</f>
        <v>0</v>
      </c>
      <c r="S450" s="215">
        <v>0</v>
      </c>
      <c r="T450" s="216">
        <f>S450*H450</f>
        <v>0</v>
      </c>
      <c r="U450" s="40"/>
      <c r="V450" s="40"/>
      <c r="W450" s="40"/>
      <c r="X450" s="40"/>
      <c r="Y450" s="40"/>
      <c r="Z450" s="40"/>
      <c r="AA450" s="40"/>
      <c r="AB450" s="40"/>
      <c r="AC450" s="40"/>
      <c r="AD450" s="40"/>
      <c r="AE450" s="40"/>
      <c r="AR450" s="217" t="s">
        <v>308</v>
      </c>
      <c r="AT450" s="217" t="s">
        <v>120</v>
      </c>
      <c r="AU450" s="217" t="s">
        <v>82</v>
      </c>
      <c r="AY450" s="19" t="s">
        <v>118</v>
      </c>
      <c r="BE450" s="218">
        <f>IF(N450="základní",J450,0)</f>
        <v>0</v>
      </c>
      <c r="BF450" s="218">
        <f>IF(N450="snížená",J450,0)</f>
        <v>0</v>
      </c>
      <c r="BG450" s="218">
        <f>IF(N450="zákl. přenesená",J450,0)</f>
        <v>0</v>
      </c>
      <c r="BH450" s="218">
        <f>IF(N450="sníž. přenesená",J450,0)</f>
        <v>0</v>
      </c>
      <c r="BI450" s="218">
        <f>IF(N450="nulová",J450,0)</f>
        <v>0</v>
      </c>
      <c r="BJ450" s="19" t="s">
        <v>80</v>
      </c>
      <c r="BK450" s="218">
        <f>ROUND(I450*H450,2)</f>
        <v>0</v>
      </c>
      <c r="BL450" s="19" t="s">
        <v>308</v>
      </c>
      <c r="BM450" s="217" t="s">
        <v>808</v>
      </c>
    </row>
    <row r="451" s="2" customFormat="1">
      <c r="A451" s="40"/>
      <c r="B451" s="41"/>
      <c r="C451" s="42"/>
      <c r="D451" s="219" t="s">
        <v>127</v>
      </c>
      <c r="E451" s="42"/>
      <c r="F451" s="220" t="s">
        <v>809</v>
      </c>
      <c r="G451" s="42"/>
      <c r="H451" s="42"/>
      <c r="I451" s="221"/>
      <c r="J451" s="42"/>
      <c r="K451" s="42"/>
      <c r="L451" s="46"/>
      <c r="M451" s="222"/>
      <c r="N451" s="223"/>
      <c r="O451" s="86"/>
      <c r="P451" s="86"/>
      <c r="Q451" s="86"/>
      <c r="R451" s="86"/>
      <c r="S451" s="86"/>
      <c r="T451" s="87"/>
      <c r="U451" s="40"/>
      <c r="V451" s="40"/>
      <c r="W451" s="40"/>
      <c r="X451" s="40"/>
      <c r="Y451" s="40"/>
      <c r="Z451" s="40"/>
      <c r="AA451" s="40"/>
      <c r="AB451" s="40"/>
      <c r="AC451" s="40"/>
      <c r="AD451" s="40"/>
      <c r="AE451" s="40"/>
      <c r="AT451" s="19" t="s">
        <v>127</v>
      </c>
      <c r="AU451" s="19" t="s">
        <v>82</v>
      </c>
    </row>
    <row r="452" s="12" customFormat="1" ht="22.8" customHeight="1">
      <c r="A452" s="12"/>
      <c r="B452" s="190"/>
      <c r="C452" s="191"/>
      <c r="D452" s="192" t="s">
        <v>71</v>
      </c>
      <c r="E452" s="204" t="s">
        <v>810</v>
      </c>
      <c r="F452" s="204" t="s">
        <v>811</v>
      </c>
      <c r="G452" s="191"/>
      <c r="H452" s="191"/>
      <c r="I452" s="194"/>
      <c r="J452" s="205">
        <f>BK452</f>
        <v>0</v>
      </c>
      <c r="K452" s="191"/>
      <c r="L452" s="196"/>
      <c r="M452" s="197"/>
      <c r="N452" s="198"/>
      <c r="O452" s="198"/>
      <c r="P452" s="199">
        <f>SUM(P453:P479)</f>
        <v>0</v>
      </c>
      <c r="Q452" s="198"/>
      <c r="R452" s="199">
        <f>SUM(R453:R479)</f>
        <v>0.072110260000000009</v>
      </c>
      <c r="S452" s="198"/>
      <c r="T452" s="200">
        <f>SUM(T453:T479)</f>
        <v>0</v>
      </c>
      <c r="U452" s="12"/>
      <c r="V452" s="12"/>
      <c r="W452" s="12"/>
      <c r="X452" s="12"/>
      <c r="Y452" s="12"/>
      <c r="Z452" s="12"/>
      <c r="AA452" s="12"/>
      <c r="AB452" s="12"/>
      <c r="AC452" s="12"/>
      <c r="AD452" s="12"/>
      <c r="AE452" s="12"/>
      <c r="AR452" s="201" t="s">
        <v>82</v>
      </c>
      <c r="AT452" s="202" t="s">
        <v>71</v>
      </c>
      <c r="AU452" s="202" t="s">
        <v>80</v>
      </c>
      <c r="AY452" s="201" t="s">
        <v>118</v>
      </c>
      <c r="BK452" s="203">
        <f>SUM(BK453:BK479)</f>
        <v>0</v>
      </c>
    </row>
    <row r="453" s="2" customFormat="1" ht="33" customHeight="1">
      <c r="A453" s="40"/>
      <c r="B453" s="41"/>
      <c r="C453" s="206" t="s">
        <v>812</v>
      </c>
      <c r="D453" s="206" t="s">
        <v>120</v>
      </c>
      <c r="E453" s="207" t="s">
        <v>813</v>
      </c>
      <c r="F453" s="208" t="s">
        <v>814</v>
      </c>
      <c r="G453" s="209" t="s">
        <v>136</v>
      </c>
      <c r="H453" s="210">
        <v>7.6799999999999997</v>
      </c>
      <c r="I453" s="211"/>
      <c r="J453" s="212">
        <f>ROUND(I453*H453,2)</f>
        <v>0</v>
      </c>
      <c r="K453" s="208" t="s">
        <v>124</v>
      </c>
      <c r="L453" s="46"/>
      <c r="M453" s="213" t="s">
        <v>19</v>
      </c>
      <c r="N453" s="214" t="s">
        <v>43</v>
      </c>
      <c r="O453" s="86"/>
      <c r="P453" s="215">
        <f>O453*H453</f>
        <v>0</v>
      </c>
      <c r="Q453" s="215">
        <v>0.0019400000000000001</v>
      </c>
      <c r="R453" s="215">
        <f>Q453*H453</f>
        <v>0.0148992</v>
      </c>
      <c r="S453" s="215">
        <v>0</v>
      </c>
      <c r="T453" s="216">
        <f>S453*H453</f>
        <v>0</v>
      </c>
      <c r="U453" s="40"/>
      <c r="V453" s="40"/>
      <c r="W453" s="40"/>
      <c r="X453" s="40"/>
      <c r="Y453" s="40"/>
      <c r="Z453" s="40"/>
      <c r="AA453" s="40"/>
      <c r="AB453" s="40"/>
      <c r="AC453" s="40"/>
      <c r="AD453" s="40"/>
      <c r="AE453" s="40"/>
      <c r="AR453" s="217" t="s">
        <v>308</v>
      </c>
      <c r="AT453" s="217" t="s">
        <v>120</v>
      </c>
      <c r="AU453" s="217" t="s">
        <v>82</v>
      </c>
      <c r="AY453" s="19" t="s">
        <v>118</v>
      </c>
      <c r="BE453" s="218">
        <f>IF(N453="základní",J453,0)</f>
        <v>0</v>
      </c>
      <c r="BF453" s="218">
        <f>IF(N453="snížená",J453,0)</f>
        <v>0</v>
      </c>
      <c r="BG453" s="218">
        <f>IF(N453="zákl. přenesená",J453,0)</f>
        <v>0</v>
      </c>
      <c r="BH453" s="218">
        <f>IF(N453="sníž. přenesená",J453,0)</f>
        <v>0</v>
      </c>
      <c r="BI453" s="218">
        <f>IF(N453="nulová",J453,0)</f>
        <v>0</v>
      </c>
      <c r="BJ453" s="19" t="s">
        <v>80</v>
      </c>
      <c r="BK453" s="218">
        <f>ROUND(I453*H453,2)</f>
        <v>0</v>
      </c>
      <c r="BL453" s="19" t="s">
        <v>308</v>
      </c>
      <c r="BM453" s="217" t="s">
        <v>815</v>
      </c>
    </row>
    <row r="454" s="2" customFormat="1">
      <c r="A454" s="40"/>
      <c r="B454" s="41"/>
      <c r="C454" s="42"/>
      <c r="D454" s="219" t="s">
        <v>127</v>
      </c>
      <c r="E454" s="42"/>
      <c r="F454" s="220" t="s">
        <v>816</v>
      </c>
      <c r="G454" s="42"/>
      <c r="H454" s="42"/>
      <c r="I454" s="221"/>
      <c r="J454" s="42"/>
      <c r="K454" s="42"/>
      <c r="L454" s="46"/>
      <c r="M454" s="222"/>
      <c r="N454" s="223"/>
      <c r="O454" s="86"/>
      <c r="P454" s="86"/>
      <c r="Q454" s="86"/>
      <c r="R454" s="86"/>
      <c r="S454" s="86"/>
      <c r="T454" s="87"/>
      <c r="U454" s="40"/>
      <c r="V454" s="40"/>
      <c r="W454" s="40"/>
      <c r="X454" s="40"/>
      <c r="Y454" s="40"/>
      <c r="Z454" s="40"/>
      <c r="AA454" s="40"/>
      <c r="AB454" s="40"/>
      <c r="AC454" s="40"/>
      <c r="AD454" s="40"/>
      <c r="AE454" s="40"/>
      <c r="AT454" s="19" t="s">
        <v>127</v>
      </c>
      <c r="AU454" s="19" t="s">
        <v>82</v>
      </c>
    </row>
    <row r="455" s="13" customFormat="1">
      <c r="A455" s="13"/>
      <c r="B455" s="224"/>
      <c r="C455" s="225"/>
      <c r="D455" s="226" t="s">
        <v>139</v>
      </c>
      <c r="E455" s="227" t="s">
        <v>19</v>
      </c>
      <c r="F455" s="228" t="s">
        <v>817</v>
      </c>
      <c r="G455" s="225"/>
      <c r="H455" s="229">
        <v>5.1200000000000001</v>
      </c>
      <c r="I455" s="230"/>
      <c r="J455" s="225"/>
      <c r="K455" s="225"/>
      <c r="L455" s="231"/>
      <c r="M455" s="232"/>
      <c r="N455" s="233"/>
      <c r="O455" s="233"/>
      <c r="P455" s="233"/>
      <c r="Q455" s="233"/>
      <c r="R455" s="233"/>
      <c r="S455" s="233"/>
      <c r="T455" s="234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T455" s="235" t="s">
        <v>139</v>
      </c>
      <c r="AU455" s="235" t="s">
        <v>82</v>
      </c>
      <c r="AV455" s="13" t="s">
        <v>82</v>
      </c>
      <c r="AW455" s="13" t="s">
        <v>33</v>
      </c>
      <c r="AX455" s="13" t="s">
        <v>72</v>
      </c>
      <c r="AY455" s="235" t="s">
        <v>118</v>
      </c>
    </row>
    <row r="456" s="13" customFormat="1">
      <c r="A456" s="13"/>
      <c r="B456" s="224"/>
      <c r="C456" s="225"/>
      <c r="D456" s="226" t="s">
        <v>139</v>
      </c>
      <c r="E456" s="227" t="s">
        <v>19</v>
      </c>
      <c r="F456" s="228" t="s">
        <v>818</v>
      </c>
      <c r="G456" s="225"/>
      <c r="H456" s="229">
        <v>2.5600000000000001</v>
      </c>
      <c r="I456" s="230"/>
      <c r="J456" s="225"/>
      <c r="K456" s="225"/>
      <c r="L456" s="231"/>
      <c r="M456" s="232"/>
      <c r="N456" s="233"/>
      <c r="O456" s="233"/>
      <c r="P456" s="233"/>
      <c r="Q456" s="233"/>
      <c r="R456" s="233"/>
      <c r="S456" s="233"/>
      <c r="T456" s="234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T456" s="235" t="s">
        <v>139</v>
      </c>
      <c r="AU456" s="235" t="s">
        <v>82</v>
      </c>
      <c r="AV456" s="13" t="s">
        <v>82</v>
      </c>
      <c r="AW456" s="13" t="s">
        <v>33</v>
      </c>
      <c r="AX456" s="13" t="s">
        <v>72</v>
      </c>
      <c r="AY456" s="235" t="s">
        <v>118</v>
      </c>
    </row>
    <row r="457" s="14" customFormat="1">
      <c r="A457" s="14"/>
      <c r="B457" s="236"/>
      <c r="C457" s="237"/>
      <c r="D457" s="226" t="s">
        <v>139</v>
      </c>
      <c r="E457" s="238" t="s">
        <v>19</v>
      </c>
      <c r="F457" s="239" t="s">
        <v>150</v>
      </c>
      <c r="G457" s="237"/>
      <c r="H457" s="240">
        <v>7.6799999999999997</v>
      </c>
      <c r="I457" s="241"/>
      <c r="J457" s="237"/>
      <c r="K457" s="237"/>
      <c r="L457" s="242"/>
      <c r="M457" s="243"/>
      <c r="N457" s="244"/>
      <c r="O457" s="244"/>
      <c r="P457" s="244"/>
      <c r="Q457" s="244"/>
      <c r="R457" s="244"/>
      <c r="S457" s="244"/>
      <c r="T457" s="245"/>
      <c r="U457" s="14"/>
      <c r="V457" s="14"/>
      <c r="W457" s="14"/>
      <c r="X457" s="14"/>
      <c r="Y457" s="14"/>
      <c r="Z457" s="14"/>
      <c r="AA457" s="14"/>
      <c r="AB457" s="14"/>
      <c r="AC457" s="14"/>
      <c r="AD457" s="14"/>
      <c r="AE457" s="14"/>
      <c r="AT457" s="246" t="s">
        <v>139</v>
      </c>
      <c r="AU457" s="246" t="s">
        <v>82</v>
      </c>
      <c r="AV457" s="14" t="s">
        <v>125</v>
      </c>
      <c r="AW457" s="14" t="s">
        <v>33</v>
      </c>
      <c r="AX457" s="14" t="s">
        <v>80</v>
      </c>
      <c r="AY457" s="246" t="s">
        <v>118</v>
      </c>
    </row>
    <row r="458" s="2" customFormat="1" ht="37.8" customHeight="1">
      <c r="A458" s="40"/>
      <c r="B458" s="41"/>
      <c r="C458" s="206" t="s">
        <v>819</v>
      </c>
      <c r="D458" s="206" t="s">
        <v>120</v>
      </c>
      <c r="E458" s="207" t="s">
        <v>820</v>
      </c>
      <c r="F458" s="208" t="s">
        <v>821</v>
      </c>
      <c r="G458" s="209" t="s">
        <v>136</v>
      </c>
      <c r="H458" s="210">
        <v>4.3399999999999999</v>
      </c>
      <c r="I458" s="211"/>
      <c r="J458" s="212">
        <f>ROUND(I458*H458,2)</f>
        <v>0</v>
      </c>
      <c r="K458" s="208" t="s">
        <v>124</v>
      </c>
      <c r="L458" s="46"/>
      <c r="M458" s="213" t="s">
        <v>19</v>
      </c>
      <c r="N458" s="214" t="s">
        <v>43</v>
      </c>
      <c r="O458" s="86"/>
      <c r="P458" s="215">
        <f>O458*H458</f>
        <v>0</v>
      </c>
      <c r="Q458" s="215">
        <v>0.00198</v>
      </c>
      <c r="R458" s="215">
        <f>Q458*H458</f>
        <v>0.0085932000000000005</v>
      </c>
      <c r="S458" s="215">
        <v>0</v>
      </c>
      <c r="T458" s="216">
        <f>S458*H458</f>
        <v>0</v>
      </c>
      <c r="U458" s="40"/>
      <c r="V458" s="40"/>
      <c r="W458" s="40"/>
      <c r="X458" s="40"/>
      <c r="Y458" s="40"/>
      <c r="Z458" s="40"/>
      <c r="AA458" s="40"/>
      <c r="AB458" s="40"/>
      <c r="AC458" s="40"/>
      <c r="AD458" s="40"/>
      <c r="AE458" s="40"/>
      <c r="AR458" s="217" t="s">
        <v>308</v>
      </c>
      <c r="AT458" s="217" t="s">
        <v>120</v>
      </c>
      <c r="AU458" s="217" t="s">
        <v>82</v>
      </c>
      <c r="AY458" s="19" t="s">
        <v>118</v>
      </c>
      <c r="BE458" s="218">
        <f>IF(N458="základní",J458,0)</f>
        <v>0</v>
      </c>
      <c r="BF458" s="218">
        <f>IF(N458="snížená",J458,0)</f>
        <v>0</v>
      </c>
      <c r="BG458" s="218">
        <f>IF(N458="zákl. přenesená",J458,0)</f>
        <v>0</v>
      </c>
      <c r="BH458" s="218">
        <f>IF(N458="sníž. přenesená",J458,0)</f>
        <v>0</v>
      </c>
      <c r="BI458" s="218">
        <f>IF(N458="nulová",J458,0)</f>
        <v>0</v>
      </c>
      <c r="BJ458" s="19" t="s">
        <v>80</v>
      </c>
      <c r="BK458" s="218">
        <f>ROUND(I458*H458,2)</f>
        <v>0</v>
      </c>
      <c r="BL458" s="19" t="s">
        <v>308</v>
      </c>
      <c r="BM458" s="217" t="s">
        <v>822</v>
      </c>
    </row>
    <row r="459" s="2" customFormat="1">
      <c r="A459" s="40"/>
      <c r="B459" s="41"/>
      <c r="C459" s="42"/>
      <c r="D459" s="219" t="s">
        <v>127</v>
      </c>
      <c r="E459" s="42"/>
      <c r="F459" s="220" t="s">
        <v>823</v>
      </c>
      <c r="G459" s="42"/>
      <c r="H459" s="42"/>
      <c r="I459" s="221"/>
      <c r="J459" s="42"/>
      <c r="K459" s="42"/>
      <c r="L459" s="46"/>
      <c r="M459" s="222"/>
      <c r="N459" s="223"/>
      <c r="O459" s="86"/>
      <c r="P459" s="86"/>
      <c r="Q459" s="86"/>
      <c r="R459" s="86"/>
      <c r="S459" s="86"/>
      <c r="T459" s="87"/>
      <c r="U459" s="40"/>
      <c r="V459" s="40"/>
      <c r="W459" s="40"/>
      <c r="X459" s="40"/>
      <c r="Y459" s="40"/>
      <c r="Z459" s="40"/>
      <c r="AA459" s="40"/>
      <c r="AB459" s="40"/>
      <c r="AC459" s="40"/>
      <c r="AD459" s="40"/>
      <c r="AE459" s="40"/>
      <c r="AT459" s="19" t="s">
        <v>127</v>
      </c>
      <c r="AU459" s="19" t="s">
        <v>82</v>
      </c>
    </row>
    <row r="460" s="13" customFormat="1">
      <c r="A460" s="13"/>
      <c r="B460" s="224"/>
      <c r="C460" s="225"/>
      <c r="D460" s="226" t="s">
        <v>139</v>
      </c>
      <c r="E460" s="227" t="s">
        <v>19</v>
      </c>
      <c r="F460" s="228" t="s">
        <v>824</v>
      </c>
      <c r="G460" s="225"/>
      <c r="H460" s="229">
        <v>2.4399999999999999</v>
      </c>
      <c r="I460" s="230"/>
      <c r="J460" s="225"/>
      <c r="K460" s="225"/>
      <c r="L460" s="231"/>
      <c r="M460" s="232"/>
      <c r="N460" s="233"/>
      <c r="O460" s="233"/>
      <c r="P460" s="233"/>
      <c r="Q460" s="233"/>
      <c r="R460" s="233"/>
      <c r="S460" s="233"/>
      <c r="T460" s="234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235" t="s">
        <v>139</v>
      </c>
      <c r="AU460" s="235" t="s">
        <v>82</v>
      </c>
      <c r="AV460" s="13" t="s">
        <v>82</v>
      </c>
      <c r="AW460" s="13" t="s">
        <v>33</v>
      </c>
      <c r="AX460" s="13" t="s">
        <v>72</v>
      </c>
      <c r="AY460" s="235" t="s">
        <v>118</v>
      </c>
    </row>
    <row r="461" s="13" customFormat="1">
      <c r="A461" s="13"/>
      <c r="B461" s="224"/>
      <c r="C461" s="225"/>
      <c r="D461" s="226" t="s">
        <v>139</v>
      </c>
      <c r="E461" s="227" t="s">
        <v>19</v>
      </c>
      <c r="F461" s="228" t="s">
        <v>825</v>
      </c>
      <c r="G461" s="225"/>
      <c r="H461" s="229">
        <v>1.8999999999999999</v>
      </c>
      <c r="I461" s="230"/>
      <c r="J461" s="225"/>
      <c r="K461" s="225"/>
      <c r="L461" s="231"/>
      <c r="M461" s="232"/>
      <c r="N461" s="233"/>
      <c r="O461" s="233"/>
      <c r="P461" s="233"/>
      <c r="Q461" s="233"/>
      <c r="R461" s="233"/>
      <c r="S461" s="233"/>
      <c r="T461" s="234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T461" s="235" t="s">
        <v>139</v>
      </c>
      <c r="AU461" s="235" t="s">
        <v>82</v>
      </c>
      <c r="AV461" s="13" t="s">
        <v>82</v>
      </c>
      <c r="AW461" s="13" t="s">
        <v>33</v>
      </c>
      <c r="AX461" s="13" t="s">
        <v>72</v>
      </c>
      <c r="AY461" s="235" t="s">
        <v>118</v>
      </c>
    </row>
    <row r="462" s="14" customFormat="1">
      <c r="A462" s="14"/>
      <c r="B462" s="236"/>
      <c r="C462" s="237"/>
      <c r="D462" s="226" t="s">
        <v>139</v>
      </c>
      <c r="E462" s="238" t="s">
        <v>19</v>
      </c>
      <c r="F462" s="239" t="s">
        <v>150</v>
      </c>
      <c r="G462" s="237"/>
      <c r="H462" s="240">
        <v>4.3399999999999999</v>
      </c>
      <c r="I462" s="241"/>
      <c r="J462" s="237"/>
      <c r="K462" s="237"/>
      <c r="L462" s="242"/>
      <c r="M462" s="243"/>
      <c r="N462" s="244"/>
      <c r="O462" s="244"/>
      <c r="P462" s="244"/>
      <c r="Q462" s="244"/>
      <c r="R462" s="244"/>
      <c r="S462" s="244"/>
      <c r="T462" s="245"/>
      <c r="U462" s="14"/>
      <c r="V462" s="14"/>
      <c r="W462" s="14"/>
      <c r="X462" s="14"/>
      <c r="Y462" s="14"/>
      <c r="Z462" s="14"/>
      <c r="AA462" s="14"/>
      <c r="AB462" s="14"/>
      <c r="AC462" s="14"/>
      <c r="AD462" s="14"/>
      <c r="AE462" s="14"/>
      <c r="AT462" s="246" t="s">
        <v>139</v>
      </c>
      <c r="AU462" s="246" t="s">
        <v>82</v>
      </c>
      <c r="AV462" s="14" t="s">
        <v>125</v>
      </c>
      <c r="AW462" s="14" t="s">
        <v>33</v>
      </c>
      <c r="AX462" s="14" t="s">
        <v>80</v>
      </c>
      <c r="AY462" s="246" t="s">
        <v>118</v>
      </c>
    </row>
    <row r="463" s="2" customFormat="1" ht="44.25" customHeight="1">
      <c r="A463" s="40"/>
      <c r="B463" s="41"/>
      <c r="C463" s="206" t="s">
        <v>826</v>
      </c>
      <c r="D463" s="206" t="s">
        <v>120</v>
      </c>
      <c r="E463" s="207" t="s">
        <v>827</v>
      </c>
      <c r="F463" s="208" t="s">
        <v>828</v>
      </c>
      <c r="G463" s="209" t="s">
        <v>136</v>
      </c>
      <c r="H463" s="210">
        <v>6.9000000000000004</v>
      </c>
      <c r="I463" s="211"/>
      <c r="J463" s="212">
        <f>ROUND(I463*H463,2)</f>
        <v>0</v>
      </c>
      <c r="K463" s="208" t="s">
        <v>124</v>
      </c>
      <c r="L463" s="46"/>
      <c r="M463" s="213" t="s">
        <v>19</v>
      </c>
      <c r="N463" s="214" t="s">
        <v>43</v>
      </c>
      <c r="O463" s="86"/>
      <c r="P463" s="215">
        <f>O463*H463</f>
        <v>0</v>
      </c>
      <c r="Q463" s="215">
        <v>0.0019499999999999999</v>
      </c>
      <c r="R463" s="215">
        <f>Q463*H463</f>
        <v>0.013455</v>
      </c>
      <c r="S463" s="215">
        <v>0</v>
      </c>
      <c r="T463" s="216">
        <f>S463*H463</f>
        <v>0</v>
      </c>
      <c r="U463" s="40"/>
      <c r="V463" s="40"/>
      <c r="W463" s="40"/>
      <c r="X463" s="40"/>
      <c r="Y463" s="40"/>
      <c r="Z463" s="40"/>
      <c r="AA463" s="40"/>
      <c r="AB463" s="40"/>
      <c r="AC463" s="40"/>
      <c r="AD463" s="40"/>
      <c r="AE463" s="40"/>
      <c r="AR463" s="217" t="s">
        <v>308</v>
      </c>
      <c r="AT463" s="217" t="s">
        <v>120</v>
      </c>
      <c r="AU463" s="217" t="s">
        <v>82</v>
      </c>
      <c r="AY463" s="19" t="s">
        <v>118</v>
      </c>
      <c r="BE463" s="218">
        <f>IF(N463="základní",J463,0)</f>
        <v>0</v>
      </c>
      <c r="BF463" s="218">
        <f>IF(N463="snížená",J463,0)</f>
        <v>0</v>
      </c>
      <c r="BG463" s="218">
        <f>IF(N463="zákl. přenesená",J463,0)</f>
        <v>0</v>
      </c>
      <c r="BH463" s="218">
        <f>IF(N463="sníž. přenesená",J463,0)</f>
        <v>0</v>
      </c>
      <c r="BI463" s="218">
        <f>IF(N463="nulová",J463,0)</f>
        <v>0</v>
      </c>
      <c r="BJ463" s="19" t="s">
        <v>80</v>
      </c>
      <c r="BK463" s="218">
        <f>ROUND(I463*H463,2)</f>
        <v>0</v>
      </c>
      <c r="BL463" s="19" t="s">
        <v>308</v>
      </c>
      <c r="BM463" s="217" t="s">
        <v>829</v>
      </c>
    </row>
    <row r="464" s="2" customFormat="1">
      <c r="A464" s="40"/>
      <c r="B464" s="41"/>
      <c r="C464" s="42"/>
      <c r="D464" s="219" t="s">
        <v>127</v>
      </c>
      <c r="E464" s="42"/>
      <c r="F464" s="220" t="s">
        <v>830</v>
      </c>
      <c r="G464" s="42"/>
      <c r="H464" s="42"/>
      <c r="I464" s="221"/>
      <c r="J464" s="42"/>
      <c r="K464" s="42"/>
      <c r="L464" s="46"/>
      <c r="M464" s="222"/>
      <c r="N464" s="223"/>
      <c r="O464" s="86"/>
      <c r="P464" s="86"/>
      <c r="Q464" s="86"/>
      <c r="R464" s="86"/>
      <c r="S464" s="86"/>
      <c r="T464" s="87"/>
      <c r="U464" s="40"/>
      <c r="V464" s="40"/>
      <c r="W464" s="40"/>
      <c r="X464" s="40"/>
      <c r="Y464" s="40"/>
      <c r="Z464" s="40"/>
      <c r="AA464" s="40"/>
      <c r="AB464" s="40"/>
      <c r="AC464" s="40"/>
      <c r="AD464" s="40"/>
      <c r="AE464" s="40"/>
      <c r="AT464" s="19" t="s">
        <v>127</v>
      </c>
      <c r="AU464" s="19" t="s">
        <v>82</v>
      </c>
    </row>
    <row r="465" s="13" customFormat="1">
      <c r="A465" s="13"/>
      <c r="B465" s="224"/>
      <c r="C465" s="225"/>
      <c r="D465" s="226" t="s">
        <v>139</v>
      </c>
      <c r="E465" s="227" t="s">
        <v>19</v>
      </c>
      <c r="F465" s="228" t="s">
        <v>824</v>
      </c>
      <c r="G465" s="225"/>
      <c r="H465" s="229">
        <v>2.4399999999999999</v>
      </c>
      <c r="I465" s="230"/>
      <c r="J465" s="225"/>
      <c r="K465" s="225"/>
      <c r="L465" s="231"/>
      <c r="M465" s="232"/>
      <c r="N465" s="233"/>
      <c r="O465" s="233"/>
      <c r="P465" s="233"/>
      <c r="Q465" s="233"/>
      <c r="R465" s="233"/>
      <c r="S465" s="233"/>
      <c r="T465" s="234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235" t="s">
        <v>139</v>
      </c>
      <c r="AU465" s="235" t="s">
        <v>82</v>
      </c>
      <c r="AV465" s="13" t="s">
        <v>82</v>
      </c>
      <c r="AW465" s="13" t="s">
        <v>33</v>
      </c>
      <c r="AX465" s="13" t="s">
        <v>72</v>
      </c>
      <c r="AY465" s="235" t="s">
        <v>118</v>
      </c>
    </row>
    <row r="466" s="13" customFormat="1">
      <c r="A466" s="13"/>
      <c r="B466" s="224"/>
      <c r="C466" s="225"/>
      <c r="D466" s="226" t="s">
        <v>139</v>
      </c>
      <c r="E466" s="227" t="s">
        <v>19</v>
      </c>
      <c r="F466" s="228" t="s">
        <v>831</v>
      </c>
      <c r="G466" s="225"/>
      <c r="H466" s="229">
        <v>4.46</v>
      </c>
      <c r="I466" s="230"/>
      <c r="J466" s="225"/>
      <c r="K466" s="225"/>
      <c r="L466" s="231"/>
      <c r="M466" s="232"/>
      <c r="N466" s="233"/>
      <c r="O466" s="233"/>
      <c r="P466" s="233"/>
      <c r="Q466" s="233"/>
      <c r="R466" s="233"/>
      <c r="S466" s="233"/>
      <c r="T466" s="234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235" t="s">
        <v>139</v>
      </c>
      <c r="AU466" s="235" t="s">
        <v>82</v>
      </c>
      <c r="AV466" s="13" t="s">
        <v>82</v>
      </c>
      <c r="AW466" s="13" t="s">
        <v>33</v>
      </c>
      <c r="AX466" s="13" t="s">
        <v>72</v>
      </c>
      <c r="AY466" s="235" t="s">
        <v>118</v>
      </c>
    </row>
    <row r="467" s="14" customFormat="1">
      <c r="A467" s="14"/>
      <c r="B467" s="236"/>
      <c r="C467" s="237"/>
      <c r="D467" s="226" t="s">
        <v>139</v>
      </c>
      <c r="E467" s="238" t="s">
        <v>19</v>
      </c>
      <c r="F467" s="239" t="s">
        <v>150</v>
      </c>
      <c r="G467" s="237"/>
      <c r="H467" s="240">
        <v>6.9000000000000004</v>
      </c>
      <c r="I467" s="241"/>
      <c r="J467" s="237"/>
      <c r="K467" s="237"/>
      <c r="L467" s="242"/>
      <c r="M467" s="243"/>
      <c r="N467" s="244"/>
      <c r="O467" s="244"/>
      <c r="P467" s="244"/>
      <c r="Q467" s="244"/>
      <c r="R467" s="244"/>
      <c r="S467" s="244"/>
      <c r="T467" s="245"/>
      <c r="U467" s="14"/>
      <c r="V467" s="14"/>
      <c r="W467" s="14"/>
      <c r="X467" s="14"/>
      <c r="Y467" s="14"/>
      <c r="Z467" s="14"/>
      <c r="AA467" s="14"/>
      <c r="AB467" s="14"/>
      <c r="AC467" s="14"/>
      <c r="AD467" s="14"/>
      <c r="AE467" s="14"/>
      <c r="AT467" s="246" t="s">
        <v>139</v>
      </c>
      <c r="AU467" s="246" t="s">
        <v>82</v>
      </c>
      <c r="AV467" s="14" t="s">
        <v>125</v>
      </c>
      <c r="AW467" s="14" t="s">
        <v>33</v>
      </c>
      <c r="AX467" s="14" t="s">
        <v>80</v>
      </c>
      <c r="AY467" s="246" t="s">
        <v>118</v>
      </c>
    </row>
    <row r="468" s="2" customFormat="1" ht="33" customHeight="1">
      <c r="A468" s="40"/>
      <c r="B468" s="41"/>
      <c r="C468" s="206" t="s">
        <v>832</v>
      </c>
      <c r="D468" s="206" t="s">
        <v>120</v>
      </c>
      <c r="E468" s="207" t="s">
        <v>833</v>
      </c>
      <c r="F468" s="208" t="s">
        <v>834</v>
      </c>
      <c r="G468" s="209" t="s">
        <v>136</v>
      </c>
      <c r="H468" s="210">
        <v>4.3399999999999999</v>
      </c>
      <c r="I468" s="211"/>
      <c r="J468" s="212">
        <f>ROUND(I468*H468,2)</f>
        <v>0</v>
      </c>
      <c r="K468" s="208" t="s">
        <v>124</v>
      </c>
      <c r="L468" s="46"/>
      <c r="M468" s="213" t="s">
        <v>19</v>
      </c>
      <c r="N468" s="214" t="s">
        <v>43</v>
      </c>
      <c r="O468" s="86"/>
      <c r="P468" s="215">
        <f>O468*H468</f>
        <v>0</v>
      </c>
      <c r="Q468" s="215">
        <v>0.0028600000000000001</v>
      </c>
      <c r="R468" s="215">
        <f>Q468*H468</f>
        <v>0.012412400000000001</v>
      </c>
      <c r="S468" s="215">
        <v>0</v>
      </c>
      <c r="T468" s="216">
        <f>S468*H468</f>
        <v>0</v>
      </c>
      <c r="U468" s="40"/>
      <c r="V468" s="40"/>
      <c r="W468" s="40"/>
      <c r="X468" s="40"/>
      <c r="Y468" s="40"/>
      <c r="Z468" s="40"/>
      <c r="AA468" s="40"/>
      <c r="AB468" s="40"/>
      <c r="AC468" s="40"/>
      <c r="AD468" s="40"/>
      <c r="AE468" s="40"/>
      <c r="AR468" s="217" t="s">
        <v>308</v>
      </c>
      <c r="AT468" s="217" t="s">
        <v>120</v>
      </c>
      <c r="AU468" s="217" t="s">
        <v>82</v>
      </c>
      <c r="AY468" s="19" t="s">
        <v>118</v>
      </c>
      <c r="BE468" s="218">
        <f>IF(N468="základní",J468,0)</f>
        <v>0</v>
      </c>
      <c r="BF468" s="218">
        <f>IF(N468="snížená",J468,0)</f>
        <v>0</v>
      </c>
      <c r="BG468" s="218">
        <f>IF(N468="zákl. přenesená",J468,0)</f>
        <v>0</v>
      </c>
      <c r="BH468" s="218">
        <f>IF(N468="sníž. přenesená",J468,0)</f>
        <v>0</v>
      </c>
      <c r="BI468" s="218">
        <f>IF(N468="nulová",J468,0)</f>
        <v>0</v>
      </c>
      <c r="BJ468" s="19" t="s">
        <v>80</v>
      </c>
      <c r="BK468" s="218">
        <f>ROUND(I468*H468,2)</f>
        <v>0</v>
      </c>
      <c r="BL468" s="19" t="s">
        <v>308</v>
      </c>
      <c r="BM468" s="217" t="s">
        <v>835</v>
      </c>
    </row>
    <row r="469" s="2" customFormat="1">
      <c r="A469" s="40"/>
      <c r="B469" s="41"/>
      <c r="C469" s="42"/>
      <c r="D469" s="219" t="s">
        <v>127</v>
      </c>
      <c r="E469" s="42"/>
      <c r="F469" s="220" t="s">
        <v>836</v>
      </c>
      <c r="G469" s="42"/>
      <c r="H469" s="42"/>
      <c r="I469" s="221"/>
      <c r="J469" s="42"/>
      <c r="K469" s="42"/>
      <c r="L469" s="46"/>
      <c r="M469" s="222"/>
      <c r="N469" s="223"/>
      <c r="O469" s="86"/>
      <c r="P469" s="86"/>
      <c r="Q469" s="86"/>
      <c r="R469" s="86"/>
      <c r="S469" s="86"/>
      <c r="T469" s="87"/>
      <c r="U469" s="40"/>
      <c r="V469" s="40"/>
      <c r="W469" s="40"/>
      <c r="X469" s="40"/>
      <c r="Y469" s="40"/>
      <c r="Z469" s="40"/>
      <c r="AA469" s="40"/>
      <c r="AB469" s="40"/>
      <c r="AC469" s="40"/>
      <c r="AD469" s="40"/>
      <c r="AE469" s="40"/>
      <c r="AT469" s="19" t="s">
        <v>127</v>
      </c>
      <c r="AU469" s="19" t="s">
        <v>82</v>
      </c>
    </row>
    <row r="470" s="13" customFormat="1">
      <c r="A470" s="13"/>
      <c r="B470" s="224"/>
      <c r="C470" s="225"/>
      <c r="D470" s="226" t="s">
        <v>139</v>
      </c>
      <c r="E470" s="227" t="s">
        <v>19</v>
      </c>
      <c r="F470" s="228" t="s">
        <v>824</v>
      </c>
      <c r="G470" s="225"/>
      <c r="H470" s="229">
        <v>2.4399999999999999</v>
      </c>
      <c r="I470" s="230"/>
      <c r="J470" s="225"/>
      <c r="K470" s="225"/>
      <c r="L470" s="231"/>
      <c r="M470" s="232"/>
      <c r="N470" s="233"/>
      <c r="O470" s="233"/>
      <c r="P470" s="233"/>
      <c r="Q470" s="233"/>
      <c r="R470" s="233"/>
      <c r="S470" s="233"/>
      <c r="T470" s="234"/>
      <c r="U470" s="13"/>
      <c r="V470" s="13"/>
      <c r="W470" s="13"/>
      <c r="X470" s="13"/>
      <c r="Y470" s="13"/>
      <c r="Z470" s="13"/>
      <c r="AA470" s="13"/>
      <c r="AB470" s="13"/>
      <c r="AC470" s="13"/>
      <c r="AD470" s="13"/>
      <c r="AE470" s="13"/>
      <c r="AT470" s="235" t="s">
        <v>139</v>
      </c>
      <c r="AU470" s="235" t="s">
        <v>82</v>
      </c>
      <c r="AV470" s="13" t="s">
        <v>82</v>
      </c>
      <c r="AW470" s="13" t="s">
        <v>33</v>
      </c>
      <c r="AX470" s="13" t="s">
        <v>72</v>
      </c>
      <c r="AY470" s="235" t="s">
        <v>118</v>
      </c>
    </row>
    <row r="471" s="13" customFormat="1">
      <c r="A471" s="13"/>
      <c r="B471" s="224"/>
      <c r="C471" s="225"/>
      <c r="D471" s="226" t="s">
        <v>139</v>
      </c>
      <c r="E471" s="227" t="s">
        <v>19</v>
      </c>
      <c r="F471" s="228" t="s">
        <v>825</v>
      </c>
      <c r="G471" s="225"/>
      <c r="H471" s="229">
        <v>1.8999999999999999</v>
      </c>
      <c r="I471" s="230"/>
      <c r="J471" s="225"/>
      <c r="K471" s="225"/>
      <c r="L471" s="231"/>
      <c r="M471" s="232"/>
      <c r="N471" s="233"/>
      <c r="O471" s="233"/>
      <c r="P471" s="233"/>
      <c r="Q471" s="233"/>
      <c r="R471" s="233"/>
      <c r="S471" s="233"/>
      <c r="T471" s="234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T471" s="235" t="s">
        <v>139</v>
      </c>
      <c r="AU471" s="235" t="s">
        <v>82</v>
      </c>
      <c r="AV471" s="13" t="s">
        <v>82</v>
      </c>
      <c r="AW471" s="13" t="s">
        <v>33</v>
      </c>
      <c r="AX471" s="13" t="s">
        <v>72</v>
      </c>
      <c r="AY471" s="235" t="s">
        <v>118</v>
      </c>
    </row>
    <row r="472" s="14" customFormat="1">
      <c r="A472" s="14"/>
      <c r="B472" s="236"/>
      <c r="C472" s="237"/>
      <c r="D472" s="226" t="s">
        <v>139</v>
      </c>
      <c r="E472" s="238" t="s">
        <v>19</v>
      </c>
      <c r="F472" s="239" t="s">
        <v>150</v>
      </c>
      <c r="G472" s="237"/>
      <c r="H472" s="240">
        <v>4.3399999999999999</v>
      </c>
      <c r="I472" s="241"/>
      <c r="J472" s="237"/>
      <c r="K472" s="237"/>
      <c r="L472" s="242"/>
      <c r="M472" s="243"/>
      <c r="N472" s="244"/>
      <c r="O472" s="244"/>
      <c r="P472" s="244"/>
      <c r="Q472" s="244"/>
      <c r="R472" s="244"/>
      <c r="S472" s="244"/>
      <c r="T472" s="245"/>
      <c r="U472" s="14"/>
      <c r="V472" s="14"/>
      <c r="W472" s="14"/>
      <c r="X472" s="14"/>
      <c r="Y472" s="14"/>
      <c r="Z472" s="14"/>
      <c r="AA472" s="14"/>
      <c r="AB472" s="14"/>
      <c r="AC472" s="14"/>
      <c r="AD472" s="14"/>
      <c r="AE472" s="14"/>
      <c r="AT472" s="246" t="s">
        <v>139</v>
      </c>
      <c r="AU472" s="246" t="s">
        <v>82</v>
      </c>
      <c r="AV472" s="14" t="s">
        <v>125</v>
      </c>
      <c r="AW472" s="14" t="s">
        <v>33</v>
      </c>
      <c r="AX472" s="14" t="s">
        <v>80</v>
      </c>
      <c r="AY472" s="246" t="s">
        <v>118</v>
      </c>
    </row>
    <row r="473" s="2" customFormat="1" ht="37.8" customHeight="1">
      <c r="A473" s="40"/>
      <c r="B473" s="41"/>
      <c r="C473" s="206" t="s">
        <v>837</v>
      </c>
      <c r="D473" s="206" t="s">
        <v>120</v>
      </c>
      <c r="E473" s="207" t="s">
        <v>838</v>
      </c>
      <c r="F473" s="208" t="s">
        <v>839</v>
      </c>
      <c r="G473" s="209" t="s">
        <v>136</v>
      </c>
      <c r="H473" s="210">
        <v>10.202</v>
      </c>
      <c r="I473" s="211"/>
      <c r="J473" s="212">
        <f>ROUND(I473*H473,2)</f>
        <v>0</v>
      </c>
      <c r="K473" s="208" t="s">
        <v>124</v>
      </c>
      <c r="L473" s="46"/>
      <c r="M473" s="213" t="s">
        <v>19</v>
      </c>
      <c r="N473" s="214" t="s">
        <v>43</v>
      </c>
      <c r="O473" s="86"/>
      <c r="P473" s="215">
        <f>O473*H473</f>
        <v>0</v>
      </c>
      <c r="Q473" s="215">
        <v>0.0022300000000000002</v>
      </c>
      <c r="R473" s="215">
        <f>Q473*H473</f>
        <v>0.022750460000000004</v>
      </c>
      <c r="S473" s="215">
        <v>0</v>
      </c>
      <c r="T473" s="216">
        <f>S473*H473</f>
        <v>0</v>
      </c>
      <c r="U473" s="40"/>
      <c r="V473" s="40"/>
      <c r="W473" s="40"/>
      <c r="X473" s="40"/>
      <c r="Y473" s="40"/>
      <c r="Z473" s="40"/>
      <c r="AA473" s="40"/>
      <c r="AB473" s="40"/>
      <c r="AC473" s="40"/>
      <c r="AD473" s="40"/>
      <c r="AE473" s="40"/>
      <c r="AR473" s="217" t="s">
        <v>308</v>
      </c>
      <c r="AT473" s="217" t="s">
        <v>120</v>
      </c>
      <c r="AU473" s="217" t="s">
        <v>82</v>
      </c>
      <c r="AY473" s="19" t="s">
        <v>118</v>
      </c>
      <c r="BE473" s="218">
        <f>IF(N473="základní",J473,0)</f>
        <v>0</v>
      </c>
      <c r="BF473" s="218">
        <f>IF(N473="snížená",J473,0)</f>
        <v>0</v>
      </c>
      <c r="BG473" s="218">
        <f>IF(N473="zákl. přenesená",J473,0)</f>
        <v>0</v>
      </c>
      <c r="BH473" s="218">
        <f>IF(N473="sníž. přenesená",J473,0)</f>
        <v>0</v>
      </c>
      <c r="BI473" s="218">
        <f>IF(N473="nulová",J473,0)</f>
        <v>0</v>
      </c>
      <c r="BJ473" s="19" t="s">
        <v>80</v>
      </c>
      <c r="BK473" s="218">
        <f>ROUND(I473*H473,2)</f>
        <v>0</v>
      </c>
      <c r="BL473" s="19" t="s">
        <v>308</v>
      </c>
      <c r="BM473" s="217" t="s">
        <v>840</v>
      </c>
    </row>
    <row r="474" s="2" customFormat="1">
      <c r="A474" s="40"/>
      <c r="B474" s="41"/>
      <c r="C474" s="42"/>
      <c r="D474" s="219" t="s">
        <v>127</v>
      </c>
      <c r="E474" s="42"/>
      <c r="F474" s="220" t="s">
        <v>841</v>
      </c>
      <c r="G474" s="42"/>
      <c r="H474" s="42"/>
      <c r="I474" s="221"/>
      <c r="J474" s="42"/>
      <c r="K474" s="42"/>
      <c r="L474" s="46"/>
      <c r="M474" s="222"/>
      <c r="N474" s="223"/>
      <c r="O474" s="86"/>
      <c r="P474" s="86"/>
      <c r="Q474" s="86"/>
      <c r="R474" s="86"/>
      <c r="S474" s="86"/>
      <c r="T474" s="87"/>
      <c r="U474" s="40"/>
      <c r="V474" s="40"/>
      <c r="W474" s="40"/>
      <c r="X474" s="40"/>
      <c r="Y474" s="40"/>
      <c r="Z474" s="40"/>
      <c r="AA474" s="40"/>
      <c r="AB474" s="40"/>
      <c r="AC474" s="40"/>
      <c r="AD474" s="40"/>
      <c r="AE474" s="40"/>
      <c r="AT474" s="19" t="s">
        <v>127</v>
      </c>
      <c r="AU474" s="19" t="s">
        <v>82</v>
      </c>
    </row>
    <row r="475" s="13" customFormat="1">
      <c r="A475" s="13"/>
      <c r="B475" s="224"/>
      <c r="C475" s="225"/>
      <c r="D475" s="226" t="s">
        <v>139</v>
      </c>
      <c r="E475" s="227" t="s">
        <v>19</v>
      </c>
      <c r="F475" s="228" t="s">
        <v>842</v>
      </c>
      <c r="G475" s="225"/>
      <c r="H475" s="229">
        <v>7.0720000000000001</v>
      </c>
      <c r="I475" s="230"/>
      <c r="J475" s="225"/>
      <c r="K475" s="225"/>
      <c r="L475" s="231"/>
      <c r="M475" s="232"/>
      <c r="N475" s="233"/>
      <c r="O475" s="233"/>
      <c r="P475" s="233"/>
      <c r="Q475" s="233"/>
      <c r="R475" s="233"/>
      <c r="S475" s="233"/>
      <c r="T475" s="234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T475" s="235" t="s">
        <v>139</v>
      </c>
      <c r="AU475" s="235" t="s">
        <v>82</v>
      </c>
      <c r="AV475" s="13" t="s">
        <v>82</v>
      </c>
      <c r="AW475" s="13" t="s">
        <v>33</v>
      </c>
      <c r="AX475" s="13" t="s">
        <v>72</v>
      </c>
      <c r="AY475" s="235" t="s">
        <v>118</v>
      </c>
    </row>
    <row r="476" s="13" customFormat="1">
      <c r="A476" s="13"/>
      <c r="B476" s="224"/>
      <c r="C476" s="225"/>
      <c r="D476" s="226" t="s">
        <v>139</v>
      </c>
      <c r="E476" s="227" t="s">
        <v>19</v>
      </c>
      <c r="F476" s="228" t="s">
        <v>843</v>
      </c>
      <c r="G476" s="225"/>
      <c r="H476" s="229">
        <v>3.1299999999999999</v>
      </c>
      <c r="I476" s="230"/>
      <c r="J476" s="225"/>
      <c r="K476" s="225"/>
      <c r="L476" s="231"/>
      <c r="M476" s="232"/>
      <c r="N476" s="233"/>
      <c r="O476" s="233"/>
      <c r="P476" s="233"/>
      <c r="Q476" s="233"/>
      <c r="R476" s="233"/>
      <c r="S476" s="233"/>
      <c r="T476" s="234"/>
      <c r="U476" s="13"/>
      <c r="V476" s="13"/>
      <c r="W476" s="13"/>
      <c r="X476" s="13"/>
      <c r="Y476" s="13"/>
      <c r="Z476" s="13"/>
      <c r="AA476" s="13"/>
      <c r="AB476" s="13"/>
      <c r="AC476" s="13"/>
      <c r="AD476" s="13"/>
      <c r="AE476" s="13"/>
      <c r="AT476" s="235" t="s">
        <v>139</v>
      </c>
      <c r="AU476" s="235" t="s">
        <v>82</v>
      </c>
      <c r="AV476" s="13" t="s">
        <v>82</v>
      </c>
      <c r="AW476" s="13" t="s">
        <v>33</v>
      </c>
      <c r="AX476" s="13" t="s">
        <v>72</v>
      </c>
      <c r="AY476" s="235" t="s">
        <v>118</v>
      </c>
    </row>
    <row r="477" s="14" customFormat="1">
      <c r="A477" s="14"/>
      <c r="B477" s="236"/>
      <c r="C477" s="237"/>
      <c r="D477" s="226" t="s">
        <v>139</v>
      </c>
      <c r="E477" s="238" t="s">
        <v>19</v>
      </c>
      <c r="F477" s="239" t="s">
        <v>150</v>
      </c>
      <c r="G477" s="237"/>
      <c r="H477" s="240">
        <v>10.202</v>
      </c>
      <c r="I477" s="241"/>
      <c r="J477" s="237"/>
      <c r="K477" s="237"/>
      <c r="L477" s="242"/>
      <c r="M477" s="243"/>
      <c r="N477" s="244"/>
      <c r="O477" s="244"/>
      <c r="P477" s="244"/>
      <c r="Q477" s="244"/>
      <c r="R477" s="244"/>
      <c r="S477" s="244"/>
      <c r="T477" s="245"/>
      <c r="U477" s="14"/>
      <c r="V477" s="14"/>
      <c r="W477" s="14"/>
      <c r="X477" s="14"/>
      <c r="Y477" s="14"/>
      <c r="Z477" s="14"/>
      <c r="AA477" s="14"/>
      <c r="AB477" s="14"/>
      <c r="AC477" s="14"/>
      <c r="AD477" s="14"/>
      <c r="AE477" s="14"/>
      <c r="AT477" s="246" t="s">
        <v>139</v>
      </c>
      <c r="AU477" s="246" t="s">
        <v>82</v>
      </c>
      <c r="AV477" s="14" t="s">
        <v>125</v>
      </c>
      <c r="AW477" s="14" t="s">
        <v>33</v>
      </c>
      <c r="AX477" s="14" t="s">
        <v>80</v>
      </c>
      <c r="AY477" s="246" t="s">
        <v>118</v>
      </c>
    </row>
    <row r="478" s="2" customFormat="1" ht="49.05" customHeight="1">
      <c r="A478" s="40"/>
      <c r="B478" s="41"/>
      <c r="C478" s="206" t="s">
        <v>844</v>
      </c>
      <c r="D478" s="206" t="s">
        <v>120</v>
      </c>
      <c r="E478" s="207" t="s">
        <v>845</v>
      </c>
      <c r="F478" s="208" t="s">
        <v>846</v>
      </c>
      <c r="G478" s="209" t="s">
        <v>175</v>
      </c>
      <c r="H478" s="210">
        <v>0.071999999999999995</v>
      </c>
      <c r="I478" s="211"/>
      <c r="J478" s="212">
        <f>ROUND(I478*H478,2)</f>
        <v>0</v>
      </c>
      <c r="K478" s="208" t="s">
        <v>124</v>
      </c>
      <c r="L478" s="46"/>
      <c r="M478" s="213" t="s">
        <v>19</v>
      </c>
      <c r="N478" s="214" t="s">
        <v>43</v>
      </c>
      <c r="O478" s="86"/>
      <c r="P478" s="215">
        <f>O478*H478</f>
        <v>0</v>
      </c>
      <c r="Q478" s="215">
        <v>0</v>
      </c>
      <c r="R478" s="215">
        <f>Q478*H478</f>
        <v>0</v>
      </c>
      <c r="S478" s="215">
        <v>0</v>
      </c>
      <c r="T478" s="216">
        <f>S478*H478</f>
        <v>0</v>
      </c>
      <c r="U478" s="40"/>
      <c r="V478" s="40"/>
      <c r="W478" s="40"/>
      <c r="X478" s="40"/>
      <c r="Y478" s="40"/>
      <c r="Z478" s="40"/>
      <c r="AA478" s="40"/>
      <c r="AB478" s="40"/>
      <c r="AC478" s="40"/>
      <c r="AD478" s="40"/>
      <c r="AE478" s="40"/>
      <c r="AR478" s="217" t="s">
        <v>308</v>
      </c>
      <c r="AT478" s="217" t="s">
        <v>120</v>
      </c>
      <c r="AU478" s="217" t="s">
        <v>82</v>
      </c>
      <c r="AY478" s="19" t="s">
        <v>118</v>
      </c>
      <c r="BE478" s="218">
        <f>IF(N478="základní",J478,0)</f>
        <v>0</v>
      </c>
      <c r="BF478" s="218">
        <f>IF(N478="snížená",J478,0)</f>
        <v>0</v>
      </c>
      <c r="BG478" s="218">
        <f>IF(N478="zákl. přenesená",J478,0)</f>
        <v>0</v>
      </c>
      <c r="BH478" s="218">
        <f>IF(N478="sníž. přenesená",J478,0)</f>
        <v>0</v>
      </c>
      <c r="BI478" s="218">
        <f>IF(N478="nulová",J478,0)</f>
        <v>0</v>
      </c>
      <c r="BJ478" s="19" t="s">
        <v>80</v>
      </c>
      <c r="BK478" s="218">
        <f>ROUND(I478*H478,2)</f>
        <v>0</v>
      </c>
      <c r="BL478" s="19" t="s">
        <v>308</v>
      </c>
      <c r="BM478" s="217" t="s">
        <v>847</v>
      </c>
    </row>
    <row r="479" s="2" customFormat="1">
      <c r="A479" s="40"/>
      <c r="B479" s="41"/>
      <c r="C479" s="42"/>
      <c r="D479" s="219" t="s">
        <v>127</v>
      </c>
      <c r="E479" s="42"/>
      <c r="F479" s="220" t="s">
        <v>848</v>
      </c>
      <c r="G479" s="42"/>
      <c r="H479" s="42"/>
      <c r="I479" s="221"/>
      <c r="J479" s="42"/>
      <c r="K479" s="42"/>
      <c r="L479" s="46"/>
      <c r="M479" s="222"/>
      <c r="N479" s="223"/>
      <c r="O479" s="86"/>
      <c r="P479" s="86"/>
      <c r="Q479" s="86"/>
      <c r="R479" s="86"/>
      <c r="S479" s="86"/>
      <c r="T479" s="87"/>
      <c r="U479" s="40"/>
      <c r="V479" s="40"/>
      <c r="W479" s="40"/>
      <c r="X479" s="40"/>
      <c r="Y479" s="40"/>
      <c r="Z479" s="40"/>
      <c r="AA479" s="40"/>
      <c r="AB479" s="40"/>
      <c r="AC479" s="40"/>
      <c r="AD479" s="40"/>
      <c r="AE479" s="40"/>
      <c r="AT479" s="19" t="s">
        <v>127</v>
      </c>
      <c r="AU479" s="19" t="s">
        <v>82</v>
      </c>
    </row>
    <row r="480" s="12" customFormat="1" ht="22.8" customHeight="1">
      <c r="A480" s="12"/>
      <c r="B480" s="190"/>
      <c r="C480" s="191"/>
      <c r="D480" s="192" t="s">
        <v>71</v>
      </c>
      <c r="E480" s="204" t="s">
        <v>849</v>
      </c>
      <c r="F480" s="204" t="s">
        <v>850</v>
      </c>
      <c r="G480" s="191"/>
      <c r="H480" s="191"/>
      <c r="I480" s="194"/>
      <c r="J480" s="205">
        <f>BK480</f>
        <v>0</v>
      </c>
      <c r="K480" s="191"/>
      <c r="L480" s="196"/>
      <c r="M480" s="197"/>
      <c r="N480" s="198"/>
      <c r="O480" s="198"/>
      <c r="P480" s="199">
        <f>SUM(P481:P485)</f>
        <v>0</v>
      </c>
      <c r="Q480" s="198"/>
      <c r="R480" s="199">
        <f>SUM(R481:R485)</f>
        <v>0.0195</v>
      </c>
      <c r="S480" s="198"/>
      <c r="T480" s="200">
        <f>SUM(T481:T485)</f>
        <v>0</v>
      </c>
      <c r="U480" s="12"/>
      <c r="V480" s="12"/>
      <c r="W480" s="12"/>
      <c r="X480" s="12"/>
      <c r="Y480" s="12"/>
      <c r="Z480" s="12"/>
      <c r="AA480" s="12"/>
      <c r="AB480" s="12"/>
      <c r="AC480" s="12"/>
      <c r="AD480" s="12"/>
      <c r="AE480" s="12"/>
      <c r="AR480" s="201" t="s">
        <v>82</v>
      </c>
      <c r="AT480" s="202" t="s">
        <v>71</v>
      </c>
      <c r="AU480" s="202" t="s">
        <v>80</v>
      </c>
      <c r="AY480" s="201" t="s">
        <v>118</v>
      </c>
      <c r="BK480" s="203">
        <f>SUM(BK481:BK485)</f>
        <v>0</v>
      </c>
    </row>
    <row r="481" s="2" customFormat="1" ht="37.8" customHeight="1">
      <c r="A481" s="40"/>
      <c r="B481" s="41"/>
      <c r="C481" s="206" t="s">
        <v>851</v>
      </c>
      <c r="D481" s="206" t="s">
        <v>120</v>
      </c>
      <c r="E481" s="207" t="s">
        <v>852</v>
      </c>
      <c r="F481" s="208" t="s">
        <v>853</v>
      </c>
      <c r="G481" s="209" t="s">
        <v>359</v>
      </c>
      <c r="H481" s="210">
        <v>1</v>
      </c>
      <c r="I481" s="211"/>
      <c r="J481" s="212">
        <f>ROUND(I481*H481,2)</f>
        <v>0</v>
      </c>
      <c r="K481" s="208" t="s">
        <v>124</v>
      </c>
      <c r="L481" s="46"/>
      <c r="M481" s="213" t="s">
        <v>19</v>
      </c>
      <c r="N481" s="214" t="s">
        <v>43</v>
      </c>
      <c r="O481" s="86"/>
      <c r="P481" s="215">
        <f>O481*H481</f>
        <v>0</v>
      </c>
      <c r="Q481" s="215">
        <v>0</v>
      </c>
      <c r="R481" s="215">
        <f>Q481*H481</f>
        <v>0</v>
      </c>
      <c r="S481" s="215">
        <v>0</v>
      </c>
      <c r="T481" s="216">
        <f>S481*H481</f>
        <v>0</v>
      </c>
      <c r="U481" s="40"/>
      <c r="V481" s="40"/>
      <c r="W481" s="40"/>
      <c r="X481" s="40"/>
      <c r="Y481" s="40"/>
      <c r="Z481" s="40"/>
      <c r="AA481" s="40"/>
      <c r="AB481" s="40"/>
      <c r="AC481" s="40"/>
      <c r="AD481" s="40"/>
      <c r="AE481" s="40"/>
      <c r="AR481" s="217" t="s">
        <v>308</v>
      </c>
      <c r="AT481" s="217" t="s">
        <v>120</v>
      </c>
      <c r="AU481" s="217" t="s">
        <v>82</v>
      </c>
      <c r="AY481" s="19" t="s">
        <v>118</v>
      </c>
      <c r="BE481" s="218">
        <f>IF(N481="základní",J481,0)</f>
        <v>0</v>
      </c>
      <c r="BF481" s="218">
        <f>IF(N481="snížená",J481,0)</f>
        <v>0</v>
      </c>
      <c r="BG481" s="218">
        <f>IF(N481="zákl. přenesená",J481,0)</f>
        <v>0</v>
      </c>
      <c r="BH481" s="218">
        <f>IF(N481="sníž. přenesená",J481,0)</f>
        <v>0</v>
      </c>
      <c r="BI481" s="218">
        <f>IF(N481="nulová",J481,0)</f>
        <v>0</v>
      </c>
      <c r="BJ481" s="19" t="s">
        <v>80</v>
      </c>
      <c r="BK481" s="218">
        <f>ROUND(I481*H481,2)</f>
        <v>0</v>
      </c>
      <c r="BL481" s="19" t="s">
        <v>308</v>
      </c>
      <c r="BM481" s="217" t="s">
        <v>854</v>
      </c>
    </row>
    <row r="482" s="2" customFormat="1">
      <c r="A482" s="40"/>
      <c r="B482" s="41"/>
      <c r="C482" s="42"/>
      <c r="D482" s="219" t="s">
        <v>127</v>
      </c>
      <c r="E482" s="42"/>
      <c r="F482" s="220" t="s">
        <v>855</v>
      </c>
      <c r="G482" s="42"/>
      <c r="H482" s="42"/>
      <c r="I482" s="221"/>
      <c r="J482" s="42"/>
      <c r="K482" s="42"/>
      <c r="L482" s="46"/>
      <c r="M482" s="222"/>
      <c r="N482" s="223"/>
      <c r="O482" s="86"/>
      <c r="P482" s="86"/>
      <c r="Q482" s="86"/>
      <c r="R482" s="86"/>
      <c r="S482" s="86"/>
      <c r="T482" s="87"/>
      <c r="U482" s="40"/>
      <c r="V482" s="40"/>
      <c r="W482" s="40"/>
      <c r="X482" s="40"/>
      <c r="Y482" s="40"/>
      <c r="Z482" s="40"/>
      <c r="AA482" s="40"/>
      <c r="AB482" s="40"/>
      <c r="AC482" s="40"/>
      <c r="AD482" s="40"/>
      <c r="AE482" s="40"/>
      <c r="AT482" s="19" t="s">
        <v>127</v>
      </c>
      <c r="AU482" s="19" t="s">
        <v>82</v>
      </c>
    </row>
    <row r="483" s="2" customFormat="1" ht="24.15" customHeight="1">
      <c r="A483" s="40"/>
      <c r="B483" s="41"/>
      <c r="C483" s="261" t="s">
        <v>856</v>
      </c>
      <c r="D483" s="261" t="s">
        <v>376</v>
      </c>
      <c r="E483" s="262" t="s">
        <v>857</v>
      </c>
      <c r="F483" s="263" t="s">
        <v>858</v>
      </c>
      <c r="G483" s="264" t="s">
        <v>359</v>
      </c>
      <c r="H483" s="265">
        <v>1</v>
      </c>
      <c r="I483" s="266"/>
      <c r="J483" s="267">
        <f>ROUND(I483*H483,2)</f>
        <v>0</v>
      </c>
      <c r="K483" s="263" t="s">
        <v>124</v>
      </c>
      <c r="L483" s="268"/>
      <c r="M483" s="269" t="s">
        <v>19</v>
      </c>
      <c r="N483" s="270" t="s">
        <v>43</v>
      </c>
      <c r="O483" s="86"/>
      <c r="P483" s="215">
        <f>O483*H483</f>
        <v>0</v>
      </c>
      <c r="Q483" s="215">
        <v>0.0195</v>
      </c>
      <c r="R483" s="215">
        <f>Q483*H483</f>
        <v>0.0195</v>
      </c>
      <c r="S483" s="215">
        <v>0</v>
      </c>
      <c r="T483" s="216">
        <f>S483*H483</f>
        <v>0</v>
      </c>
      <c r="U483" s="40"/>
      <c r="V483" s="40"/>
      <c r="W483" s="40"/>
      <c r="X483" s="40"/>
      <c r="Y483" s="40"/>
      <c r="Z483" s="40"/>
      <c r="AA483" s="40"/>
      <c r="AB483" s="40"/>
      <c r="AC483" s="40"/>
      <c r="AD483" s="40"/>
      <c r="AE483" s="40"/>
      <c r="AR483" s="217" t="s">
        <v>414</v>
      </c>
      <c r="AT483" s="217" t="s">
        <v>376</v>
      </c>
      <c r="AU483" s="217" t="s">
        <v>82</v>
      </c>
      <c r="AY483" s="19" t="s">
        <v>118</v>
      </c>
      <c r="BE483" s="218">
        <f>IF(N483="základní",J483,0)</f>
        <v>0</v>
      </c>
      <c r="BF483" s="218">
        <f>IF(N483="snížená",J483,0)</f>
        <v>0</v>
      </c>
      <c r="BG483" s="218">
        <f>IF(N483="zákl. přenesená",J483,0)</f>
        <v>0</v>
      </c>
      <c r="BH483" s="218">
        <f>IF(N483="sníž. přenesená",J483,0)</f>
        <v>0</v>
      </c>
      <c r="BI483" s="218">
        <f>IF(N483="nulová",J483,0)</f>
        <v>0</v>
      </c>
      <c r="BJ483" s="19" t="s">
        <v>80</v>
      </c>
      <c r="BK483" s="218">
        <f>ROUND(I483*H483,2)</f>
        <v>0</v>
      </c>
      <c r="BL483" s="19" t="s">
        <v>308</v>
      </c>
      <c r="BM483" s="217" t="s">
        <v>859</v>
      </c>
    </row>
    <row r="484" s="2" customFormat="1" ht="49.05" customHeight="1">
      <c r="A484" s="40"/>
      <c r="B484" s="41"/>
      <c r="C484" s="206" t="s">
        <v>860</v>
      </c>
      <c r="D484" s="206" t="s">
        <v>120</v>
      </c>
      <c r="E484" s="207" t="s">
        <v>861</v>
      </c>
      <c r="F484" s="208" t="s">
        <v>862</v>
      </c>
      <c r="G484" s="209" t="s">
        <v>175</v>
      </c>
      <c r="H484" s="210">
        <v>0.02</v>
      </c>
      <c r="I484" s="211"/>
      <c r="J484" s="212">
        <f>ROUND(I484*H484,2)</f>
        <v>0</v>
      </c>
      <c r="K484" s="208" t="s">
        <v>124</v>
      </c>
      <c r="L484" s="46"/>
      <c r="M484" s="213" t="s">
        <v>19</v>
      </c>
      <c r="N484" s="214" t="s">
        <v>43</v>
      </c>
      <c r="O484" s="86"/>
      <c r="P484" s="215">
        <f>O484*H484</f>
        <v>0</v>
      </c>
      <c r="Q484" s="215">
        <v>0</v>
      </c>
      <c r="R484" s="215">
        <f>Q484*H484</f>
        <v>0</v>
      </c>
      <c r="S484" s="215">
        <v>0</v>
      </c>
      <c r="T484" s="216">
        <f>S484*H484</f>
        <v>0</v>
      </c>
      <c r="U484" s="40"/>
      <c r="V484" s="40"/>
      <c r="W484" s="40"/>
      <c r="X484" s="40"/>
      <c r="Y484" s="40"/>
      <c r="Z484" s="40"/>
      <c r="AA484" s="40"/>
      <c r="AB484" s="40"/>
      <c r="AC484" s="40"/>
      <c r="AD484" s="40"/>
      <c r="AE484" s="40"/>
      <c r="AR484" s="217" t="s">
        <v>308</v>
      </c>
      <c r="AT484" s="217" t="s">
        <v>120</v>
      </c>
      <c r="AU484" s="217" t="s">
        <v>82</v>
      </c>
      <c r="AY484" s="19" t="s">
        <v>118</v>
      </c>
      <c r="BE484" s="218">
        <f>IF(N484="základní",J484,0)</f>
        <v>0</v>
      </c>
      <c r="BF484" s="218">
        <f>IF(N484="snížená",J484,0)</f>
        <v>0</v>
      </c>
      <c r="BG484" s="218">
        <f>IF(N484="zákl. přenesená",J484,0)</f>
        <v>0</v>
      </c>
      <c r="BH484" s="218">
        <f>IF(N484="sníž. přenesená",J484,0)</f>
        <v>0</v>
      </c>
      <c r="BI484" s="218">
        <f>IF(N484="nulová",J484,0)</f>
        <v>0</v>
      </c>
      <c r="BJ484" s="19" t="s">
        <v>80</v>
      </c>
      <c r="BK484" s="218">
        <f>ROUND(I484*H484,2)</f>
        <v>0</v>
      </c>
      <c r="BL484" s="19" t="s">
        <v>308</v>
      </c>
      <c r="BM484" s="217" t="s">
        <v>863</v>
      </c>
    </row>
    <row r="485" s="2" customFormat="1">
      <c r="A485" s="40"/>
      <c r="B485" s="41"/>
      <c r="C485" s="42"/>
      <c r="D485" s="219" t="s">
        <v>127</v>
      </c>
      <c r="E485" s="42"/>
      <c r="F485" s="220" t="s">
        <v>864</v>
      </c>
      <c r="G485" s="42"/>
      <c r="H485" s="42"/>
      <c r="I485" s="221"/>
      <c r="J485" s="42"/>
      <c r="K485" s="42"/>
      <c r="L485" s="46"/>
      <c r="M485" s="222"/>
      <c r="N485" s="223"/>
      <c r="O485" s="86"/>
      <c r="P485" s="86"/>
      <c r="Q485" s="86"/>
      <c r="R485" s="86"/>
      <c r="S485" s="86"/>
      <c r="T485" s="87"/>
      <c r="U485" s="40"/>
      <c r="V485" s="40"/>
      <c r="W485" s="40"/>
      <c r="X485" s="40"/>
      <c r="Y485" s="40"/>
      <c r="Z485" s="40"/>
      <c r="AA485" s="40"/>
      <c r="AB485" s="40"/>
      <c r="AC485" s="40"/>
      <c r="AD485" s="40"/>
      <c r="AE485" s="40"/>
      <c r="AT485" s="19" t="s">
        <v>127</v>
      </c>
      <c r="AU485" s="19" t="s">
        <v>82</v>
      </c>
    </row>
    <row r="486" s="12" customFormat="1" ht="22.8" customHeight="1">
      <c r="A486" s="12"/>
      <c r="B486" s="190"/>
      <c r="C486" s="191"/>
      <c r="D486" s="192" t="s">
        <v>71</v>
      </c>
      <c r="E486" s="204" t="s">
        <v>865</v>
      </c>
      <c r="F486" s="204" t="s">
        <v>866</v>
      </c>
      <c r="G486" s="191"/>
      <c r="H486" s="191"/>
      <c r="I486" s="194"/>
      <c r="J486" s="205">
        <f>BK486</f>
        <v>0</v>
      </c>
      <c r="K486" s="191"/>
      <c r="L486" s="196"/>
      <c r="M486" s="197"/>
      <c r="N486" s="198"/>
      <c r="O486" s="198"/>
      <c r="P486" s="199">
        <f>SUM(P487:P512)</f>
        <v>0</v>
      </c>
      <c r="Q486" s="198"/>
      <c r="R486" s="199">
        <f>SUM(R487:R512)</f>
        <v>1.5510302899999999</v>
      </c>
      <c r="S486" s="198"/>
      <c r="T486" s="200">
        <f>SUM(T487:T512)</f>
        <v>0</v>
      </c>
      <c r="U486" s="12"/>
      <c r="V486" s="12"/>
      <c r="W486" s="12"/>
      <c r="X486" s="12"/>
      <c r="Y486" s="12"/>
      <c r="Z486" s="12"/>
      <c r="AA486" s="12"/>
      <c r="AB486" s="12"/>
      <c r="AC486" s="12"/>
      <c r="AD486" s="12"/>
      <c r="AE486" s="12"/>
      <c r="AR486" s="201" t="s">
        <v>82</v>
      </c>
      <c r="AT486" s="202" t="s">
        <v>71</v>
      </c>
      <c r="AU486" s="202" t="s">
        <v>80</v>
      </c>
      <c r="AY486" s="201" t="s">
        <v>118</v>
      </c>
      <c r="BK486" s="203">
        <f>SUM(BK487:BK512)</f>
        <v>0</v>
      </c>
    </row>
    <row r="487" s="2" customFormat="1" ht="24.15" customHeight="1">
      <c r="A487" s="40"/>
      <c r="B487" s="41"/>
      <c r="C487" s="206" t="s">
        <v>867</v>
      </c>
      <c r="D487" s="206" t="s">
        <v>120</v>
      </c>
      <c r="E487" s="207" t="s">
        <v>868</v>
      </c>
      <c r="F487" s="208" t="s">
        <v>869</v>
      </c>
      <c r="G487" s="209" t="s">
        <v>123</v>
      </c>
      <c r="H487" s="210">
        <v>4.8639999999999999</v>
      </c>
      <c r="I487" s="211"/>
      <c r="J487" s="212">
        <f>ROUND(I487*H487,2)</f>
        <v>0</v>
      </c>
      <c r="K487" s="208" t="s">
        <v>124</v>
      </c>
      <c r="L487" s="46"/>
      <c r="M487" s="213" t="s">
        <v>19</v>
      </c>
      <c r="N487" s="214" t="s">
        <v>43</v>
      </c>
      <c r="O487" s="86"/>
      <c r="P487" s="215">
        <f>O487*H487</f>
        <v>0</v>
      </c>
      <c r="Q487" s="215">
        <v>0.00027999999999999998</v>
      </c>
      <c r="R487" s="215">
        <f>Q487*H487</f>
        <v>0.0013619199999999998</v>
      </c>
      <c r="S487" s="215">
        <v>0</v>
      </c>
      <c r="T487" s="216">
        <f>S487*H487</f>
        <v>0</v>
      </c>
      <c r="U487" s="40"/>
      <c r="V487" s="40"/>
      <c r="W487" s="40"/>
      <c r="X487" s="40"/>
      <c r="Y487" s="40"/>
      <c r="Z487" s="40"/>
      <c r="AA487" s="40"/>
      <c r="AB487" s="40"/>
      <c r="AC487" s="40"/>
      <c r="AD487" s="40"/>
      <c r="AE487" s="40"/>
      <c r="AR487" s="217" t="s">
        <v>308</v>
      </c>
      <c r="AT487" s="217" t="s">
        <v>120</v>
      </c>
      <c r="AU487" s="217" t="s">
        <v>82</v>
      </c>
      <c r="AY487" s="19" t="s">
        <v>118</v>
      </c>
      <c r="BE487" s="218">
        <f>IF(N487="základní",J487,0)</f>
        <v>0</v>
      </c>
      <c r="BF487" s="218">
        <f>IF(N487="snížená",J487,0)</f>
        <v>0</v>
      </c>
      <c r="BG487" s="218">
        <f>IF(N487="zákl. přenesená",J487,0)</f>
        <v>0</v>
      </c>
      <c r="BH487" s="218">
        <f>IF(N487="sníž. přenesená",J487,0)</f>
        <v>0</v>
      </c>
      <c r="BI487" s="218">
        <f>IF(N487="nulová",J487,0)</f>
        <v>0</v>
      </c>
      <c r="BJ487" s="19" t="s">
        <v>80</v>
      </c>
      <c r="BK487" s="218">
        <f>ROUND(I487*H487,2)</f>
        <v>0</v>
      </c>
      <c r="BL487" s="19" t="s">
        <v>308</v>
      </c>
      <c r="BM487" s="217" t="s">
        <v>870</v>
      </c>
    </row>
    <row r="488" s="2" customFormat="1">
      <c r="A488" s="40"/>
      <c r="B488" s="41"/>
      <c r="C488" s="42"/>
      <c r="D488" s="219" t="s">
        <v>127</v>
      </c>
      <c r="E488" s="42"/>
      <c r="F488" s="220" t="s">
        <v>871</v>
      </c>
      <c r="G488" s="42"/>
      <c r="H488" s="42"/>
      <c r="I488" s="221"/>
      <c r="J488" s="42"/>
      <c r="K488" s="42"/>
      <c r="L488" s="46"/>
      <c r="M488" s="222"/>
      <c r="N488" s="223"/>
      <c r="O488" s="86"/>
      <c r="P488" s="86"/>
      <c r="Q488" s="86"/>
      <c r="R488" s="86"/>
      <c r="S488" s="86"/>
      <c r="T488" s="87"/>
      <c r="U488" s="40"/>
      <c r="V488" s="40"/>
      <c r="W488" s="40"/>
      <c r="X488" s="40"/>
      <c r="Y488" s="40"/>
      <c r="Z488" s="40"/>
      <c r="AA488" s="40"/>
      <c r="AB488" s="40"/>
      <c r="AC488" s="40"/>
      <c r="AD488" s="40"/>
      <c r="AE488" s="40"/>
      <c r="AT488" s="19" t="s">
        <v>127</v>
      </c>
      <c r="AU488" s="19" t="s">
        <v>82</v>
      </c>
    </row>
    <row r="489" s="13" customFormat="1">
      <c r="A489" s="13"/>
      <c r="B489" s="224"/>
      <c r="C489" s="225"/>
      <c r="D489" s="226" t="s">
        <v>139</v>
      </c>
      <c r="E489" s="227" t="s">
        <v>19</v>
      </c>
      <c r="F489" s="228" t="s">
        <v>757</v>
      </c>
      <c r="G489" s="225"/>
      <c r="H489" s="229">
        <v>4.8639999999999999</v>
      </c>
      <c r="I489" s="230"/>
      <c r="J489" s="225"/>
      <c r="K489" s="225"/>
      <c r="L489" s="231"/>
      <c r="M489" s="232"/>
      <c r="N489" s="233"/>
      <c r="O489" s="233"/>
      <c r="P489" s="233"/>
      <c r="Q489" s="233"/>
      <c r="R489" s="233"/>
      <c r="S489" s="233"/>
      <c r="T489" s="234"/>
      <c r="U489" s="13"/>
      <c r="V489" s="13"/>
      <c r="W489" s="13"/>
      <c r="X489" s="13"/>
      <c r="Y489" s="13"/>
      <c r="Z489" s="13"/>
      <c r="AA489" s="13"/>
      <c r="AB489" s="13"/>
      <c r="AC489" s="13"/>
      <c r="AD489" s="13"/>
      <c r="AE489" s="13"/>
      <c r="AT489" s="235" t="s">
        <v>139</v>
      </c>
      <c r="AU489" s="235" t="s">
        <v>82</v>
      </c>
      <c r="AV489" s="13" t="s">
        <v>82</v>
      </c>
      <c r="AW489" s="13" t="s">
        <v>33</v>
      </c>
      <c r="AX489" s="13" t="s">
        <v>80</v>
      </c>
      <c r="AY489" s="235" t="s">
        <v>118</v>
      </c>
    </row>
    <row r="490" s="2" customFormat="1" ht="16.5" customHeight="1">
      <c r="A490" s="40"/>
      <c r="B490" s="41"/>
      <c r="C490" s="261" t="s">
        <v>872</v>
      </c>
      <c r="D490" s="261" t="s">
        <v>376</v>
      </c>
      <c r="E490" s="262" t="s">
        <v>873</v>
      </c>
      <c r="F490" s="263" t="s">
        <v>874</v>
      </c>
      <c r="G490" s="264" t="s">
        <v>123</v>
      </c>
      <c r="H490" s="265">
        <v>5.5110000000000001</v>
      </c>
      <c r="I490" s="266"/>
      <c r="J490" s="267">
        <f>ROUND(I490*H490,2)</f>
        <v>0</v>
      </c>
      <c r="K490" s="263" t="s">
        <v>124</v>
      </c>
      <c r="L490" s="268"/>
      <c r="M490" s="269" t="s">
        <v>19</v>
      </c>
      <c r="N490" s="270" t="s">
        <v>43</v>
      </c>
      <c r="O490" s="86"/>
      <c r="P490" s="215">
        <f>O490*H490</f>
        <v>0</v>
      </c>
      <c r="Q490" s="215">
        <v>0.0085800000000000008</v>
      </c>
      <c r="R490" s="215">
        <f>Q490*H490</f>
        <v>0.047284380000000008</v>
      </c>
      <c r="S490" s="215">
        <v>0</v>
      </c>
      <c r="T490" s="216">
        <f>S490*H490</f>
        <v>0</v>
      </c>
      <c r="U490" s="40"/>
      <c r="V490" s="40"/>
      <c r="W490" s="40"/>
      <c r="X490" s="40"/>
      <c r="Y490" s="40"/>
      <c r="Z490" s="40"/>
      <c r="AA490" s="40"/>
      <c r="AB490" s="40"/>
      <c r="AC490" s="40"/>
      <c r="AD490" s="40"/>
      <c r="AE490" s="40"/>
      <c r="AR490" s="217" t="s">
        <v>414</v>
      </c>
      <c r="AT490" s="217" t="s">
        <v>376</v>
      </c>
      <c r="AU490" s="217" t="s">
        <v>82</v>
      </c>
      <c r="AY490" s="19" t="s">
        <v>118</v>
      </c>
      <c r="BE490" s="218">
        <f>IF(N490="základní",J490,0)</f>
        <v>0</v>
      </c>
      <c r="BF490" s="218">
        <f>IF(N490="snížená",J490,0)</f>
        <v>0</v>
      </c>
      <c r="BG490" s="218">
        <f>IF(N490="zákl. přenesená",J490,0)</f>
        <v>0</v>
      </c>
      <c r="BH490" s="218">
        <f>IF(N490="sníž. přenesená",J490,0)</f>
        <v>0</v>
      </c>
      <c r="BI490" s="218">
        <f>IF(N490="nulová",J490,0)</f>
        <v>0</v>
      </c>
      <c r="BJ490" s="19" t="s">
        <v>80</v>
      </c>
      <c r="BK490" s="218">
        <f>ROUND(I490*H490,2)</f>
        <v>0</v>
      </c>
      <c r="BL490" s="19" t="s">
        <v>308</v>
      </c>
      <c r="BM490" s="217" t="s">
        <v>875</v>
      </c>
    </row>
    <row r="491" s="13" customFormat="1">
      <c r="A491" s="13"/>
      <c r="B491" s="224"/>
      <c r="C491" s="225"/>
      <c r="D491" s="226" t="s">
        <v>139</v>
      </c>
      <c r="E491" s="225"/>
      <c r="F491" s="228" t="s">
        <v>876</v>
      </c>
      <c r="G491" s="225"/>
      <c r="H491" s="229">
        <v>5.5110000000000001</v>
      </c>
      <c r="I491" s="230"/>
      <c r="J491" s="225"/>
      <c r="K491" s="225"/>
      <c r="L491" s="231"/>
      <c r="M491" s="232"/>
      <c r="N491" s="233"/>
      <c r="O491" s="233"/>
      <c r="P491" s="233"/>
      <c r="Q491" s="233"/>
      <c r="R491" s="233"/>
      <c r="S491" s="233"/>
      <c r="T491" s="234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T491" s="235" t="s">
        <v>139</v>
      </c>
      <c r="AU491" s="235" t="s">
        <v>82</v>
      </c>
      <c r="AV491" s="13" t="s">
        <v>82</v>
      </c>
      <c r="AW491" s="13" t="s">
        <v>4</v>
      </c>
      <c r="AX491" s="13" t="s">
        <v>80</v>
      </c>
      <c r="AY491" s="235" t="s">
        <v>118</v>
      </c>
    </row>
    <row r="492" s="2" customFormat="1" ht="66.75" customHeight="1">
      <c r="A492" s="40"/>
      <c r="B492" s="41"/>
      <c r="C492" s="206" t="s">
        <v>877</v>
      </c>
      <c r="D492" s="206" t="s">
        <v>120</v>
      </c>
      <c r="E492" s="207" t="s">
        <v>878</v>
      </c>
      <c r="F492" s="208" t="s">
        <v>879</v>
      </c>
      <c r="G492" s="209" t="s">
        <v>123</v>
      </c>
      <c r="H492" s="210">
        <v>55.371000000000002</v>
      </c>
      <c r="I492" s="211"/>
      <c r="J492" s="212">
        <f>ROUND(I492*H492,2)</f>
        <v>0</v>
      </c>
      <c r="K492" s="208" t="s">
        <v>124</v>
      </c>
      <c r="L492" s="46"/>
      <c r="M492" s="213" t="s">
        <v>19</v>
      </c>
      <c r="N492" s="214" t="s">
        <v>43</v>
      </c>
      <c r="O492" s="86"/>
      <c r="P492" s="215">
        <f>O492*H492</f>
        <v>0</v>
      </c>
      <c r="Q492" s="215">
        <v>0.0086899999999999998</v>
      </c>
      <c r="R492" s="215">
        <f>Q492*H492</f>
        <v>0.48117399</v>
      </c>
      <c r="S492" s="215">
        <v>0</v>
      </c>
      <c r="T492" s="216">
        <f>S492*H492</f>
        <v>0</v>
      </c>
      <c r="U492" s="40"/>
      <c r="V492" s="40"/>
      <c r="W492" s="40"/>
      <c r="X492" s="40"/>
      <c r="Y492" s="40"/>
      <c r="Z492" s="40"/>
      <c r="AA492" s="40"/>
      <c r="AB492" s="40"/>
      <c r="AC492" s="40"/>
      <c r="AD492" s="40"/>
      <c r="AE492" s="40"/>
      <c r="AR492" s="217" t="s">
        <v>308</v>
      </c>
      <c r="AT492" s="217" t="s">
        <v>120</v>
      </c>
      <c r="AU492" s="217" t="s">
        <v>82</v>
      </c>
      <c r="AY492" s="19" t="s">
        <v>118</v>
      </c>
      <c r="BE492" s="218">
        <f>IF(N492="základní",J492,0)</f>
        <v>0</v>
      </c>
      <c r="BF492" s="218">
        <f>IF(N492="snížená",J492,0)</f>
        <v>0</v>
      </c>
      <c r="BG492" s="218">
        <f>IF(N492="zákl. přenesená",J492,0)</f>
        <v>0</v>
      </c>
      <c r="BH492" s="218">
        <f>IF(N492="sníž. přenesená",J492,0)</f>
        <v>0</v>
      </c>
      <c r="BI492" s="218">
        <f>IF(N492="nulová",J492,0)</f>
        <v>0</v>
      </c>
      <c r="BJ492" s="19" t="s">
        <v>80</v>
      </c>
      <c r="BK492" s="218">
        <f>ROUND(I492*H492,2)</f>
        <v>0</v>
      </c>
      <c r="BL492" s="19" t="s">
        <v>308</v>
      </c>
      <c r="BM492" s="217" t="s">
        <v>880</v>
      </c>
    </row>
    <row r="493" s="2" customFormat="1">
      <c r="A493" s="40"/>
      <c r="B493" s="41"/>
      <c r="C493" s="42"/>
      <c r="D493" s="219" t="s">
        <v>127</v>
      </c>
      <c r="E493" s="42"/>
      <c r="F493" s="220" t="s">
        <v>881</v>
      </c>
      <c r="G493" s="42"/>
      <c r="H493" s="42"/>
      <c r="I493" s="221"/>
      <c r="J493" s="42"/>
      <c r="K493" s="42"/>
      <c r="L493" s="46"/>
      <c r="M493" s="222"/>
      <c r="N493" s="223"/>
      <c r="O493" s="86"/>
      <c r="P493" s="86"/>
      <c r="Q493" s="86"/>
      <c r="R493" s="86"/>
      <c r="S493" s="86"/>
      <c r="T493" s="87"/>
      <c r="U493" s="40"/>
      <c r="V493" s="40"/>
      <c r="W493" s="40"/>
      <c r="X493" s="40"/>
      <c r="Y493" s="40"/>
      <c r="Z493" s="40"/>
      <c r="AA493" s="40"/>
      <c r="AB493" s="40"/>
      <c r="AC493" s="40"/>
      <c r="AD493" s="40"/>
      <c r="AE493" s="40"/>
      <c r="AT493" s="19" t="s">
        <v>127</v>
      </c>
      <c r="AU493" s="19" t="s">
        <v>82</v>
      </c>
    </row>
    <row r="494" s="13" customFormat="1">
      <c r="A494" s="13"/>
      <c r="B494" s="224"/>
      <c r="C494" s="225"/>
      <c r="D494" s="226" t="s">
        <v>139</v>
      </c>
      <c r="E494" s="227" t="s">
        <v>19</v>
      </c>
      <c r="F494" s="228" t="s">
        <v>882</v>
      </c>
      <c r="G494" s="225"/>
      <c r="H494" s="229">
        <v>54.201000000000001</v>
      </c>
      <c r="I494" s="230"/>
      <c r="J494" s="225"/>
      <c r="K494" s="225"/>
      <c r="L494" s="231"/>
      <c r="M494" s="232"/>
      <c r="N494" s="233"/>
      <c r="O494" s="233"/>
      <c r="P494" s="233"/>
      <c r="Q494" s="233"/>
      <c r="R494" s="233"/>
      <c r="S494" s="233"/>
      <c r="T494" s="234"/>
      <c r="U494" s="13"/>
      <c r="V494" s="13"/>
      <c r="W494" s="13"/>
      <c r="X494" s="13"/>
      <c r="Y494" s="13"/>
      <c r="Z494" s="13"/>
      <c r="AA494" s="13"/>
      <c r="AB494" s="13"/>
      <c r="AC494" s="13"/>
      <c r="AD494" s="13"/>
      <c r="AE494" s="13"/>
      <c r="AT494" s="235" t="s">
        <v>139</v>
      </c>
      <c r="AU494" s="235" t="s">
        <v>82</v>
      </c>
      <c r="AV494" s="13" t="s">
        <v>82</v>
      </c>
      <c r="AW494" s="13" t="s">
        <v>33</v>
      </c>
      <c r="AX494" s="13" t="s">
        <v>72</v>
      </c>
      <c r="AY494" s="235" t="s">
        <v>118</v>
      </c>
    </row>
    <row r="495" s="13" customFormat="1">
      <c r="A495" s="13"/>
      <c r="B495" s="224"/>
      <c r="C495" s="225"/>
      <c r="D495" s="226" t="s">
        <v>139</v>
      </c>
      <c r="E495" s="227" t="s">
        <v>19</v>
      </c>
      <c r="F495" s="228" t="s">
        <v>883</v>
      </c>
      <c r="G495" s="225"/>
      <c r="H495" s="229">
        <v>5.9470000000000001</v>
      </c>
      <c r="I495" s="230"/>
      <c r="J495" s="225"/>
      <c r="K495" s="225"/>
      <c r="L495" s="231"/>
      <c r="M495" s="232"/>
      <c r="N495" s="233"/>
      <c r="O495" s="233"/>
      <c r="P495" s="233"/>
      <c r="Q495" s="233"/>
      <c r="R495" s="233"/>
      <c r="S495" s="233"/>
      <c r="T495" s="234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T495" s="235" t="s">
        <v>139</v>
      </c>
      <c r="AU495" s="235" t="s">
        <v>82</v>
      </c>
      <c r="AV495" s="13" t="s">
        <v>82</v>
      </c>
      <c r="AW495" s="13" t="s">
        <v>33</v>
      </c>
      <c r="AX495" s="13" t="s">
        <v>72</v>
      </c>
      <c r="AY495" s="235" t="s">
        <v>118</v>
      </c>
    </row>
    <row r="496" s="13" customFormat="1">
      <c r="A496" s="13"/>
      <c r="B496" s="224"/>
      <c r="C496" s="225"/>
      <c r="D496" s="226" t="s">
        <v>139</v>
      </c>
      <c r="E496" s="227" t="s">
        <v>19</v>
      </c>
      <c r="F496" s="228" t="s">
        <v>344</v>
      </c>
      <c r="G496" s="225"/>
      <c r="H496" s="229">
        <v>-2.1219999999999999</v>
      </c>
      <c r="I496" s="230"/>
      <c r="J496" s="225"/>
      <c r="K496" s="225"/>
      <c r="L496" s="231"/>
      <c r="M496" s="232"/>
      <c r="N496" s="233"/>
      <c r="O496" s="233"/>
      <c r="P496" s="233"/>
      <c r="Q496" s="233"/>
      <c r="R496" s="233"/>
      <c r="S496" s="233"/>
      <c r="T496" s="234"/>
      <c r="U496" s="13"/>
      <c r="V496" s="13"/>
      <c r="W496" s="13"/>
      <c r="X496" s="13"/>
      <c r="Y496" s="13"/>
      <c r="Z496" s="13"/>
      <c r="AA496" s="13"/>
      <c r="AB496" s="13"/>
      <c r="AC496" s="13"/>
      <c r="AD496" s="13"/>
      <c r="AE496" s="13"/>
      <c r="AT496" s="235" t="s">
        <v>139</v>
      </c>
      <c r="AU496" s="235" t="s">
        <v>82</v>
      </c>
      <c r="AV496" s="13" t="s">
        <v>82</v>
      </c>
      <c r="AW496" s="13" t="s">
        <v>33</v>
      </c>
      <c r="AX496" s="13" t="s">
        <v>72</v>
      </c>
      <c r="AY496" s="235" t="s">
        <v>118</v>
      </c>
    </row>
    <row r="497" s="13" customFormat="1">
      <c r="A497" s="13"/>
      <c r="B497" s="224"/>
      <c r="C497" s="225"/>
      <c r="D497" s="226" t="s">
        <v>139</v>
      </c>
      <c r="E497" s="227" t="s">
        <v>19</v>
      </c>
      <c r="F497" s="228" t="s">
        <v>884</v>
      </c>
      <c r="G497" s="225"/>
      <c r="H497" s="229">
        <v>-2.6549999999999998</v>
      </c>
      <c r="I497" s="230"/>
      <c r="J497" s="225"/>
      <c r="K497" s="225"/>
      <c r="L497" s="231"/>
      <c r="M497" s="232"/>
      <c r="N497" s="233"/>
      <c r="O497" s="233"/>
      <c r="P497" s="233"/>
      <c r="Q497" s="233"/>
      <c r="R497" s="233"/>
      <c r="S497" s="233"/>
      <c r="T497" s="234"/>
      <c r="U497" s="13"/>
      <c r="V497" s="13"/>
      <c r="W497" s="13"/>
      <c r="X497" s="13"/>
      <c r="Y497" s="13"/>
      <c r="Z497" s="13"/>
      <c r="AA497" s="13"/>
      <c r="AB497" s="13"/>
      <c r="AC497" s="13"/>
      <c r="AD497" s="13"/>
      <c r="AE497" s="13"/>
      <c r="AT497" s="235" t="s">
        <v>139</v>
      </c>
      <c r="AU497" s="235" t="s">
        <v>82</v>
      </c>
      <c r="AV497" s="13" t="s">
        <v>82</v>
      </c>
      <c r="AW497" s="13" t="s">
        <v>33</v>
      </c>
      <c r="AX497" s="13" t="s">
        <v>72</v>
      </c>
      <c r="AY497" s="235" t="s">
        <v>118</v>
      </c>
    </row>
    <row r="498" s="14" customFormat="1">
      <c r="A498" s="14"/>
      <c r="B498" s="236"/>
      <c r="C498" s="237"/>
      <c r="D498" s="226" t="s">
        <v>139</v>
      </c>
      <c r="E498" s="238" t="s">
        <v>19</v>
      </c>
      <c r="F498" s="239" t="s">
        <v>150</v>
      </c>
      <c r="G498" s="237"/>
      <c r="H498" s="240">
        <v>55.371000000000002</v>
      </c>
      <c r="I498" s="241"/>
      <c r="J498" s="237"/>
      <c r="K498" s="237"/>
      <c r="L498" s="242"/>
      <c r="M498" s="243"/>
      <c r="N498" s="244"/>
      <c r="O498" s="244"/>
      <c r="P498" s="244"/>
      <c r="Q498" s="244"/>
      <c r="R498" s="244"/>
      <c r="S498" s="244"/>
      <c r="T498" s="245"/>
      <c r="U498" s="14"/>
      <c r="V498" s="14"/>
      <c r="W498" s="14"/>
      <c r="X498" s="14"/>
      <c r="Y498" s="14"/>
      <c r="Z498" s="14"/>
      <c r="AA498" s="14"/>
      <c r="AB498" s="14"/>
      <c r="AC498" s="14"/>
      <c r="AD498" s="14"/>
      <c r="AE498" s="14"/>
      <c r="AT498" s="246" t="s">
        <v>139</v>
      </c>
      <c r="AU498" s="246" t="s">
        <v>82</v>
      </c>
      <c r="AV498" s="14" t="s">
        <v>125</v>
      </c>
      <c r="AW498" s="14" t="s">
        <v>33</v>
      </c>
      <c r="AX498" s="14" t="s">
        <v>80</v>
      </c>
      <c r="AY498" s="246" t="s">
        <v>118</v>
      </c>
    </row>
    <row r="499" s="2" customFormat="1" ht="24.15" customHeight="1">
      <c r="A499" s="40"/>
      <c r="B499" s="41"/>
      <c r="C499" s="261" t="s">
        <v>885</v>
      </c>
      <c r="D499" s="261" t="s">
        <v>376</v>
      </c>
      <c r="E499" s="262" t="s">
        <v>886</v>
      </c>
      <c r="F499" s="263" t="s">
        <v>887</v>
      </c>
      <c r="G499" s="264" t="s">
        <v>123</v>
      </c>
      <c r="H499" s="265">
        <v>59.801000000000002</v>
      </c>
      <c r="I499" s="266"/>
      <c r="J499" s="267">
        <f>ROUND(I499*H499,2)</f>
        <v>0</v>
      </c>
      <c r="K499" s="263" t="s">
        <v>19</v>
      </c>
      <c r="L499" s="268"/>
      <c r="M499" s="269" t="s">
        <v>19</v>
      </c>
      <c r="N499" s="270" t="s">
        <v>43</v>
      </c>
      <c r="O499" s="86"/>
      <c r="P499" s="215">
        <f>O499*H499</f>
        <v>0</v>
      </c>
      <c r="Q499" s="215">
        <v>0.01</v>
      </c>
      <c r="R499" s="215">
        <f>Q499*H499</f>
        <v>0.59801000000000004</v>
      </c>
      <c r="S499" s="215">
        <v>0</v>
      </c>
      <c r="T499" s="216">
        <f>S499*H499</f>
        <v>0</v>
      </c>
      <c r="U499" s="40"/>
      <c r="V499" s="40"/>
      <c r="W499" s="40"/>
      <c r="X499" s="40"/>
      <c r="Y499" s="40"/>
      <c r="Z499" s="40"/>
      <c r="AA499" s="40"/>
      <c r="AB499" s="40"/>
      <c r="AC499" s="40"/>
      <c r="AD499" s="40"/>
      <c r="AE499" s="40"/>
      <c r="AR499" s="217" t="s">
        <v>414</v>
      </c>
      <c r="AT499" s="217" t="s">
        <v>376</v>
      </c>
      <c r="AU499" s="217" t="s">
        <v>82</v>
      </c>
      <c r="AY499" s="19" t="s">
        <v>118</v>
      </c>
      <c r="BE499" s="218">
        <f>IF(N499="základní",J499,0)</f>
        <v>0</v>
      </c>
      <c r="BF499" s="218">
        <f>IF(N499="snížená",J499,0)</f>
        <v>0</v>
      </c>
      <c r="BG499" s="218">
        <f>IF(N499="zákl. přenesená",J499,0)</f>
        <v>0</v>
      </c>
      <c r="BH499" s="218">
        <f>IF(N499="sníž. přenesená",J499,0)</f>
        <v>0</v>
      </c>
      <c r="BI499" s="218">
        <f>IF(N499="nulová",J499,0)</f>
        <v>0</v>
      </c>
      <c r="BJ499" s="19" t="s">
        <v>80</v>
      </c>
      <c r="BK499" s="218">
        <f>ROUND(I499*H499,2)</f>
        <v>0</v>
      </c>
      <c r="BL499" s="19" t="s">
        <v>308</v>
      </c>
      <c r="BM499" s="217" t="s">
        <v>888</v>
      </c>
    </row>
    <row r="500" s="13" customFormat="1">
      <c r="A500" s="13"/>
      <c r="B500" s="224"/>
      <c r="C500" s="225"/>
      <c r="D500" s="226" t="s">
        <v>139</v>
      </c>
      <c r="E500" s="225"/>
      <c r="F500" s="228" t="s">
        <v>889</v>
      </c>
      <c r="G500" s="225"/>
      <c r="H500" s="229">
        <v>59.801000000000002</v>
      </c>
      <c r="I500" s="230"/>
      <c r="J500" s="225"/>
      <c r="K500" s="225"/>
      <c r="L500" s="231"/>
      <c r="M500" s="232"/>
      <c r="N500" s="233"/>
      <c r="O500" s="233"/>
      <c r="P500" s="233"/>
      <c r="Q500" s="233"/>
      <c r="R500" s="233"/>
      <c r="S500" s="233"/>
      <c r="T500" s="234"/>
      <c r="U500" s="13"/>
      <c r="V500" s="13"/>
      <c r="W500" s="13"/>
      <c r="X500" s="13"/>
      <c r="Y500" s="13"/>
      <c r="Z500" s="13"/>
      <c r="AA500" s="13"/>
      <c r="AB500" s="13"/>
      <c r="AC500" s="13"/>
      <c r="AD500" s="13"/>
      <c r="AE500" s="13"/>
      <c r="AT500" s="235" t="s">
        <v>139</v>
      </c>
      <c r="AU500" s="235" t="s">
        <v>82</v>
      </c>
      <c r="AV500" s="13" t="s">
        <v>82</v>
      </c>
      <c r="AW500" s="13" t="s">
        <v>4</v>
      </c>
      <c r="AX500" s="13" t="s">
        <v>80</v>
      </c>
      <c r="AY500" s="235" t="s">
        <v>118</v>
      </c>
    </row>
    <row r="501" s="2" customFormat="1" ht="24.15" customHeight="1">
      <c r="A501" s="40"/>
      <c r="B501" s="41"/>
      <c r="C501" s="206" t="s">
        <v>890</v>
      </c>
      <c r="D501" s="206" t="s">
        <v>120</v>
      </c>
      <c r="E501" s="207" t="s">
        <v>891</v>
      </c>
      <c r="F501" s="208" t="s">
        <v>892</v>
      </c>
      <c r="G501" s="209" t="s">
        <v>359</v>
      </c>
      <c r="H501" s="210">
        <v>1</v>
      </c>
      <c r="I501" s="211"/>
      <c r="J501" s="212">
        <f>ROUND(I501*H501,2)</f>
        <v>0</v>
      </c>
      <c r="K501" s="208" t="s">
        <v>124</v>
      </c>
      <c r="L501" s="46"/>
      <c r="M501" s="213" t="s">
        <v>19</v>
      </c>
      <c r="N501" s="214" t="s">
        <v>43</v>
      </c>
      <c r="O501" s="86"/>
      <c r="P501" s="215">
        <f>O501*H501</f>
        <v>0</v>
      </c>
      <c r="Q501" s="215">
        <v>0</v>
      </c>
      <c r="R501" s="215">
        <f>Q501*H501</f>
        <v>0</v>
      </c>
      <c r="S501" s="215">
        <v>0</v>
      </c>
      <c r="T501" s="216">
        <f>S501*H501</f>
        <v>0</v>
      </c>
      <c r="U501" s="40"/>
      <c r="V501" s="40"/>
      <c r="W501" s="40"/>
      <c r="X501" s="40"/>
      <c r="Y501" s="40"/>
      <c r="Z501" s="40"/>
      <c r="AA501" s="40"/>
      <c r="AB501" s="40"/>
      <c r="AC501" s="40"/>
      <c r="AD501" s="40"/>
      <c r="AE501" s="40"/>
      <c r="AR501" s="217" t="s">
        <v>308</v>
      </c>
      <c r="AT501" s="217" t="s">
        <v>120</v>
      </c>
      <c r="AU501" s="217" t="s">
        <v>82</v>
      </c>
      <c r="AY501" s="19" t="s">
        <v>118</v>
      </c>
      <c r="BE501" s="218">
        <f>IF(N501="základní",J501,0)</f>
        <v>0</v>
      </c>
      <c r="BF501" s="218">
        <f>IF(N501="snížená",J501,0)</f>
        <v>0</v>
      </c>
      <c r="BG501" s="218">
        <f>IF(N501="zákl. přenesená",J501,0)</f>
        <v>0</v>
      </c>
      <c r="BH501" s="218">
        <f>IF(N501="sníž. přenesená",J501,0)</f>
        <v>0</v>
      </c>
      <c r="BI501" s="218">
        <f>IF(N501="nulová",J501,0)</f>
        <v>0</v>
      </c>
      <c r="BJ501" s="19" t="s">
        <v>80</v>
      </c>
      <c r="BK501" s="218">
        <f>ROUND(I501*H501,2)</f>
        <v>0</v>
      </c>
      <c r="BL501" s="19" t="s">
        <v>308</v>
      </c>
      <c r="BM501" s="217" t="s">
        <v>893</v>
      </c>
    </row>
    <row r="502" s="2" customFormat="1">
      <c r="A502" s="40"/>
      <c r="B502" s="41"/>
      <c r="C502" s="42"/>
      <c r="D502" s="219" t="s">
        <v>127</v>
      </c>
      <c r="E502" s="42"/>
      <c r="F502" s="220" t="s">
        <v>894</v>
      </c>
      <c r="G502" s="42"/>
      <c r="H502" s="42"/>
      <c r="I502" s="221"/>
      <c r="J502" s="42"/>
      <c r="K502" s="42"/>
      <c r="L502" s="46"/>
      <c r="M502" s="222"/>
      <c r="N502" s="223"/>
      <c r="O502" s="86"/>
      <c r="P502" s="86"/>
      <c r="Q502" s="86"/>
      <c r="R502" s="86"/>
      <c r="S502" s="86"/>
      <c r="T502" s="87"/>
      <c r="U502" s="40"/>
      <c r="V502" s="40"/>
      <c r="W502" s="40"/>
      <c r="X502" s="40"/>
      <c r="Y502" s="40"/>
      <c r="Z502" s="40"/>
      <c r="AA502" s="40"/>
      <c r="AB502" s="40"/>
      <c r="AC502" s="40"/>
      <c r="AD502" s="40"/>
      <c r="AE502" s="40"/>
      <c r="AT502" s="19" t="s">
        <v>127</v>
      </c>
      <c r="AU502" s="19" t="s">
        <v>82</v>
      </c>
    </row>
    <row r="503" s="13" customFormat="1">
      <c r="A503" s="13"/>
      <c r="B503" s="224"/>
      <c r="C503" s="225"/>
      <c r="D503" s="226" t="s">
        <v>139</v>
      </c>
      <c r="E503" s="227" t="s">
        <v>19</v>
      </c>
      <c r="F503" s="228" t="s">
        <v>638</v>
      </c>
      <c r="G503" s="225"/>
      <c r="H503" s="229">
        <v>1</v>
      </c>
      <c r="I503" s="230"/>
      <c r="J503" s="225"/>
      <c r="K503" s="225"/>
      <c r="L503" s="231"/>
      <c r="M503" s="232"/>
      <c r="N503" s="233"/>
      <c r="O503" s="233"/>
      <c r="P503" s="233"/>
      <c r="Q503" s="233"/>
      <c r="R503" s="233"/>
      <c r="S503" s="233"/>
      <c r="T503" s="234"/>
      <c r="U503" s="13"/>
      <c r="V503" s="13"/>
      <c r="W503" s="13"/>
      <c r="X503" s="13"/>
      <c r="Y503" s="13"/>
      <c r="Z503" s="13"/>
      <c r="AA503" s="13"/>
      <c r="AB503" s="13"/>
      <c r="AC503" s="13"/>
      <c r="AD503" s="13"/>
      <c r="AE503" s="13"/>
      <c r="AT503" s="235" t="s">
        <v>139</v>
      </c>
      <c r="AU503" s="235" t="s">
        <v>82</v>
      </c>
      <c r="AV503" s="13" t="s">
        <v>82</v>
      </c>
      <c r="AW503" s="13" t="s">
        <v>33</v>
      </c>
      <c r="AX503" s="13" t="s">
        <v>80</v>
      </c>
      <c r="AY503" s="235" t="s">
        <v>118</v>
      </c>
    </row>
    <row r="504" s="2" customFormat="1" ht="16.5" customHeight="1">
      <c r="A504" s="40"/>
      <c r="B504" s="41"/>
      <c r="C504" s="261" t="s">
        <v>895</v>
      </c>
      <c r="D504" s="261" t="s">
        <v>376</v>
      </c>
      <c r="E504" s="262" t="s">
        <v>896</v>
      </c>
      <c r="F504" s="263" t="s">
        <v>897</v>
      </c>
      <c r="G504" s="264" t="s">
        <v>359</v>
      </c>
      <c r="H504" s="265">
        <v>1</v>
      </c>
      <c r="I504" s="266"/>
      <c r="J504" s="267">
        <f>ROUND(I504*H504,2)</f>
        <v>0</v>
      </c>
      <c r="K504" s="263" t="s">
        <v>124</v>
      </c>
      <c r="L504" s="268"/>
      <c r="M504" s="269" t="s">
        <v>19</v>
      </c>
      <c r="N504" s="270" t="s">
        <v>43</v>
      </c>
      <c r="O504" s="86"/>
      <c r="P504" s="215">
        <f>O504*H504</f>
        <v>0</v>
      </c>
      <c r="Q504" s="215">
        <v>0.084000000000000005</v>
      </c>
      <c r="R504" s="215">
        <f>Q504*H504</f>
        <v>0.084000000000000005</v>
      </c>
      <c r="S504" s="215">
        <v>0</v>
      </c>
      <c r="T504" s="216">
        <f>S504*H504</f>
        <v>0</v>
      </c>
      <c r="U504" s="40"/>
      <c r="V504" s="40"/>
      <c r="W504" s="40"/>
      <c r="X504" s="40"/>
      <c r="Y504" s="40"/>
      <c r="Z504" s="40"/>
      <c r="AA504" s="40"/>
      <c r="AB504" s="40"/>
      <c r="AC504" s="40"/>
      <c r="AD504" s="40"/>
      <c r="AE504" s="40"/>
      <c r="AR504" s="217" t="s">
        <v>414</v>
      </c>
      <c r="AT504" s="217" t="s">
        <v>376</v>
      </c>
      <c r="AU504" s="217" t="s">
        <v>82</v>
      </c>
      <c r="AY504" s="19" t="s">
        <v>118</v>
      </c>
      <c r="BE504" s="218">
        <f>IF(N504="základní",J504,0)</f>
        <v>0</v>
      </c>
      <c r="BF504" s="218">
        <f>IF(N504="snížená",J504,0)</f>
        <v>0</v>
      </c>
      <c r="BG504" s="218">
        <f>IF(N504="zákl. přenesená",J504,0)</f>
        <v>0</v>
      </c>
      <c r="BH504" s="218">
        <f>IF(N504="sníž. přenesená",J504,0)</f>
        <v>0</v>
      </c>
      <c r="BI504" s="218">
        <f>IF(N504="nulová",J504,0)</f>
        <v>0</v>
      </c>
      <c r="BJ504" s="19" t="s">
        <v>80</v>
      </c>
      <c r="BK504" s="218">
        <f>ROUND(I504*H504,2)</f>
        <v>0</v>
      </c>
      <c r="BL504" s="19" t="s">
        <v>308</v>
      </c>
      <c r="BM504" s="217" t="s">
        <v>898</v>
      </c>
    </row>
    <row r="505" s="2" customFormat="1" ht="37.8" customHeight="1">
      <c r="A505" s="40"/>
      <c r="B505" s="41"/>
      <c r="C505" s="206" t="s">
        <v>899</v>
      </c>
      <c r="D505" s="206" t="s">
        <v>120</v>
      </c>
      <c r="E505" s="207" t="s">
        <v>900</v>
      </c>
      <c r="F505" s="208" t="s">
        <v>901</v>
      </c>
      <c r="G505" s="209" t="s">
        <v>359</v>
      </c>
      <c r="H505" s="210">
        <v>2</v>
      </c>
      <c r="I505" s="211"/>
      <c r="J505" s="212">
        <f>ROUND(I505*H505,2)</f>
        <v>0</v>
      </c>
      <c r="K505" s="208" t="s">
        <v>124</v>
      </c>
      <c r="L505" s="46"/>
      <c r="M505" s="213" t="s">
        <v>19</v>
      </c>
      <c r="N505" s="214" t="s">
        <v>43</v>
      </c>
      <c r="O505" s="86"/>
      <c r="P505" s="215">
        <f>O505*H505</f>
        <v>0</v>
      </c>
      <c r="Q505" s="215">
        <v>0</v>
      </c>
      <c r="R505" s="215">
        <f>Q505*H505</f>
        <v>0</v>
      </c>
      <c r="S505" s="215">
        <v>0</v>
      </c>
      <c r="T505" s="216">
        <f>S505*H505</f>
        <v>0</v>
      </c>
      <c r="U505" s="40"/>
      <c r="V505" s="40"/>
      <c r="W505" s="40"/>
      <c r="X505" s="40"/>
      <c r="Y505" s="40"/>
      <c r="Z505" s="40"/>
      <c r="AA505" s="40"/>
      <c r="AB505" s="40"/>
      <c r="AC505" s="40"/>
      <c r="AD505" s="40"/>
      <c r="AE505" s="40"/>
      <c r="AR505" s="217" t="s">
        <v>308</v>
      </c>
      <c r="AT505" s="217" t="s">
        <v>120</v>
      </c>
      <c r="AU505" s="217" t="s">
        <v>82</v>
      </c>
      <c r="AY505" s="19" t="s">
        <v>118</v>
      </c>
      <c r="BE505" s="218">
        <f>IF(N505="základní",J505,0)</f>
        <v>0</v>
      </c>
      <c r="BF505" s="218">
        <f>IF(N505="snížená",J505,0)</f>
        <v>0</v>
      </c>
      <c r="BG505" s="218">
        <f>IF(N505="zákl. přenesená",J505,0)</f>
        <v>0</v>
      </c>
      <c r="BH505" s="218">
        <f>IF(N505="sníž. přenesená",J505,0)</f>
        <v>0</v>
      </c>
      <c r="BI505" s="218">
        <f>IF(N505="nulová",J505,0)</f>
        <v>0</v>
      </c>
      <c r="BJ505" s="19" t="s">
        <v>80</v>
      </c>
      <c r="BK505" s="218">
        <f>ROUND(I505*H505,2)</f>
        <v>0</v>
      </c>
      <c r="BL505" s="19" t="s">
        <v>308</v>
      </c>
      <c r="BM505" s="217" t="s">
        <v>902</v>
      </c>
    </row>
    <row r="506" s="2" customFormat="1">
      <c r="A506" s="40"/>
      <c r="B506" s="41"/>
      <c r="C506" s="42"/>
      <c r="D506" s="219" t="s">
        <v>127</v>
      </c>
      <c r="E506" s="42"/>
      <c r="F506" s="220" t="s">
        <v>903</v>
      </c>
      <c r="G506" s="42"/>
      <c r="H506" s="42"/>
      <c r="I506" s="221"/>
      <c r="J506" s="42"/>
      <c r="K506" s="42"/>
      <c r="L506" s="46"/>
      <c r="M506" s="222"/>
      <c r="N506" s="223"/>
      <c r="O506" s="86"/>
      <c r="P506" s="86"/>
      <c r="Q506" s="86"/>
      <c r="R506" s="86"/>
      <c r="S506" s="86"/>
      <c r="T506" s="87"/>
      <c r="U506" s="40"/>
      <c r="V506" s="40"/>
      <c r="W506" s="40"/>
      <c r="X506" s="40"/>
      <c r="Y506" s="40"/>
      <c r="Z506" s="40"/>
      <c r="AA506" s="40"/>
      <c r="AB506" s="40"/>
      <c r="AC506" s="40"/>
      <c r="AD506" s="40"/>
      <c r="AE506" s="40"/>
      <c r="AT506" s="19" t="s">
        <v>127</v>
      </c>
      <c r="AU506" s="19" t="s">
        <v>82</v>
      </c>
    </row>
    <row r="507" s="2" customFormat="1" ht="33" customHeight="1">
      <c r="A507" s="40"/>
      <c r="B507" s="41"/>
      <c r="C507" s="261" t="s">
        <v>904</v>
      </c>
      <c r="D507" s="261" t="s">
        <v>376</v>
      </c>
      <c r="E507" s="262" t="s">
        <v>905</v>
      </c>
      <c r="F507" s="263" t="s">
        <v>906</v>
      </c>
      <c r="G507" s="264" t="s">
        <v>359</v>
      </c>
      <c r="H507" s="265">
        <v>2</v>
      </c>
      <c r="I507" s="266"/>
      <c r="J507" s="267">
        <f>ROUND(I507*H507,2)</f>
        <v>0</v>
      </c>
      <c r="K507" s="263" t="s">
        <v>19</v>
      </c>
      <c r="L507" s="268"/>
      <c r="M507" s="269" t="s">
        <v>19</v>
      </c>
      <c r="N507" s="270" t="s">
        <v>43</v>
      </c>
      <c r="O507" s="86"/>
      <c r="P507" s="215">
        <f>O507*H507</f>
        <v>0</v>
      </c>
      <c r="Q507" s="215">
        <v>0.16</v>
      </c>
      <c r="R507" s="215">
        <f>Q507*H507</f>
        <v>0.32000000000000001</v>
      </c>
      <c r="S507" s="215">
        <v>0</v>
      </c>
      <c r="T507" s="216">
        <f>S507*H507</f>
        <v>0</v>
      </c>
      <c r="U507" s="40"/>
      <c r="V507" s="40"/>
      <c r="W507" s="40"/>
      <c r="X507" s="40"/>
      <c r="Y507" s="40"/>
      <c r="Z507" s="40"/>
      <c r="AA507" s="40"/>
      <c r="AB507" s="40"/>
      <c r="AC507" s="40"/>
      <c r="AD507" s="40"/>
      <c r="AE507" s="40"/>
      <c r="AR507" s="217" t="s">
        <v>414</v>
      </c>
      <c r="AT507" s="217" t="s">
        <v>376</v>
      </c>
      <c r="AU507" s="217" t="s">
        <v>82</v>
      </c>
      <c r="AY507" s="19" t="s">
        <v>118</v>
      </c>
      <c r="BE507" s="218">
        <f>IF(N507="základní",J507,0)</f>
        <v>0</v>
      </c>
      <c r="BF507" s="218">
        <f>IF(N507="snížená",J507,0)</f>
        <v>0</v>
      </c>
      <c r="BG507" s="218">
        <f>IF(N507="zákl. přenesená",J507,0)</f>
        <v>0</v>
      </c>
      <c r="BH507" s="218">
        <f>IF(N507="sníž. přenesená",J507,0)</f>
        <v>0</v>
      </c>
      <c r="BI507" s="218">
        <f>IF(N507="nulová",J507,0)</f>
        <v>0</v>
      </c>
      <c r="BJ507" s="19" t="s">
        <v>80</v>
      </c>
      <c r="BK507" s="218">
        <f>ROUND(I507*H507,2)</f>
        <v>0</v>
      </c>
      <c r="BL507" s="19" t="s">
        <v>308</v>
      </c>
      <c r="BM507" s="217" t="s">
        <v>907</v>
      </c>
    </row>
    <row r="508" s="2" customFormat="1" ht="24.15" customHeight="1">
      <c r="A508" s="40"/>
      <c r="B508" s="41"/>
      <c r="C508" s="206" t="s">
        <v>908</v>
      </c>
      <c r="D508" s="206" t="s">
        <v>120</v>
      </c>
      <c r="E508" s="207" t="s">
        <v>909</v>
      </c>
      <c r="F508" s="208" t="s">
        <v>910</v>
      </c>
      <c r="G508" s="209" t="s">
        <v>359</v>
      </c>
      <c r="H508" s="210">
        <v>1</v>
      </c>
      <c r="I508" s="211"/>
      <c r="J508" s="212">
        <f>ROUND(I508*H508,2)</f>
        <v>0</v>
      </c>
      <c r="K508" s="208" t="s">
        <v>124</v>
      </c>
      <c r="L508" s="46"/>
      <c r="M508" s="213" t="s">
        <v>19</v>
      </c>
      <c r="N508" s="214" t="s">
        <v>43</v>
      </c>
      <c r="O508" s="86"/>
      <c r="P508" s="215">
        <f>O508*H508</f>
        <v>0</v>
      </c>
      <c r="Q508" s="215">
        <v>0</v>
      </c>
      <c r="R508" s="215">
        <f>Q508*H508</f>
        <v>0</v>
      </c>
      <c r="S508" s="215">
        <v>0</v>
      </c>
      <c r="T508" s="216">
        <f>S508*H508</f>
        <v>0</v>
      </c>
      <c r="U508" s="40"/>
      <c r="V508" s="40"/>
      <c r="W508" s="40"/>
      <c r="X508" s="40"/>
      <c r="Y508" s="40"/>
      <c r="Z508" s="40"/>
      <c r="AA508" s="40"/>
      <c r="AB508" s="40"/>
      <c r="AC508" s="40"/>
      <c r="AD508" s="40"/>
      <c r="AE508" s="40"/>
      <c r="AR508" s="217" t="s">
        <v>308</v>
      </c>
      <c r="AT508" s="217" t="s">
        <v>120</v>
      </c>
      <c r="AU508" s="217" t="s">
        <v>82</v>
      </c>
      <c r="AY508" s="19" t="s">
        <v>118</v>
      </c>
      <c r="BE508" s="218">
        <f>IF(N508="základní",J508,0)</f>
        <v>0</v>
      </c>
      <c r="BF508" s="218">
        <f>IF(N508="snížená",J508,0)</f>
        <v>0</v>
      </c>
      <c r="BG508" s="218">
        <f>IF(N508="zákl. přenesená",J508,0)</f>
        <v>0</v>
      </c>
      <c r="BH508" s="218">
        <f>IF(N508="sníž. přenesená",J508,0)</f>
        <v>0</v>
      </c>
      <c r="BI508" s="218">
        <f>IF(N508="nulová",J508,0)</f>
        <v>0</v>
      </c>
      <c r="BJ508" s="19" t="s">
        <v>80</v>
      </c>
      <c r="BK508" s="218">
        <f>ROUND(I508*H508,2)</f>
        <v>0</v>
      </c>
      <c r="BL508" s="19" t="s">
        <v>308</v>
      </c>
      <c r="BM508" s="217" t="s">
        <v>911</v>
      </c>
    </row>
    <row r="509" s="2" customFormat="1">
      <c r="A509" s="40"/>
      <c r="B509" s="41"/>
      <c r="C509" s="42"/>
      <c r="D509" s="219" t="s">
        <v>127</v>
      </c>
      <c r="E509" s="42"/>
      <c r="F509" s="220" t="s">
        <v>912</v>
      </c>
      <c r="G509" s="42"/>
      <c r="H509" s="42"/>
      <c r="I509" s="221"/>
      <c r="J509" s="42"/>
      <c r="K509" s="42"/>
      <c r="L509" s="46"/>
      <c r="M509" s="222"/>
      <c r="N509" s="223"/>
      <c r="O509" s="86"/>
      <c r="P509" s="86"/>
      <c r="Q509" s="86"/>
      <c r="R509" s="86"/>
      <c r="S509" s="86"/>
      <c r="T509" s="87"/>
      <c r="U509" s="40"/>
      <c r="V509" s="40"/>
      <c r="W509" s="40"/>
      <c r="X509" s="40"/>
      <c r="Y509" s="40"/>
      <c r="Z509" s="40"/>
      <c r="AA509" s="40"/>
      <c r="AB509" s="40"/>
      <c r="AC509" s="40"/>
      <c r="AD509" s="40"/>
      <c r="AE509" s="40"/>
      <c r="AT509" s="19" t="s">
        <v>127</v>
      </c>
      <c r="AU509" s="19" t="s">
        <v>82</v>
      </c>
    </row>
    <row r="510" s="2" customFormat="1" ht="24.15" customHeight="1">
      <c r="A510" s="40"/>
      <c r="B510" s="41"/>
      <c r="C510" s="261" t="s">
        <v>913</v>
      </c>
      <c r="D510" s="261" t="s">
        <v>376</v>
      </c>
      <c r="E510" s="262" t="s">
        <v>914</v>
      </c>
      <c r="F510" s="263" t="s">
        <v>915</v>
      </c>
      <c r="G510" s="264" t="s">
        <v>359</v>
      </c>
      <c r="H510" s="265">
        <v>1</v>
      </c>
      <c r="I510" s="266"/>
      <c r="J510" s="267">
        <f>ROUND(I510*H510,2)</f>
        <v>0</v>
      </c>
      <c r="K510" s="263" t="s">
        <v>124</v>
      </c>
      <c r="L510" s="268"/>
      <c r="M510" s="269" t="s">
        <v>19</v>
      </c>
      <c r="N510" s="270" t="s">
        <v>43</v>
      </c>
      <c r="O510" s="86"/>
      <c r="P510" s="215">
        <f>O510*H510</f>
        <v>0</v>
      </c>
      <c r="Q510" s="215">
        <v>0.019199999999999998</v>
      </c>
      <c r="R510" s="215">
        <f>Q510*H510</f>
        <v>0.019199999999999998</v>
      </c>
      <c r="S510" s="215">
        <v>0</v>
      </c>
      <c r="T510" s="216">
        <f>S510*H510</f>
        <v>0</v>
      </c>
      <c r="U510" s="40"/>
      <c r="V510" s="40"/>
      <c r="W510" s="40"/>
      <c r="X510" s="40"/>
      <c r="Y510" s="40"/>
      <c r="Z510" s="40"/>
      <c r="AA510" s="40"/>
      <c r="AB510" s="40"/>
      <c r="AC510" s="40"/>
      <c r="AD510" s="40"/>
      <c r="AE510" s="40"/>
      <c r="AR510" s="217" t="s">
        <v>414</v>
      </c>
      <c r="AT510" s="217" t="s">
        <v>376</v>
      </c>
      <c r="AU510" s="217" t="s">
        <v>82</v>
      </c>
      <c r="AY510" s="19" t="s">
        <v>118</v>
      </c>
      <c r="BE510" s="218">
        <f>IF(N510="základní",J510,0)</f>
        <v>0</v>
      </c>
      <c r="BF510" s="218">
        <f>IF(N510="snížená",J510,0)</f>
        <v>0</v>
      </c>
      <c r="BG510" s="218">
        <f>IF(N510="zákl. přenesená",J510,0)</f>
        <v>0</v>
      </c>
      <c r="BH510" s="218">
        <f>IF(N510="sníž. přenesená",J510,0)</f>
        <v>0</v>
      </c>
      <c r="BI510" s="218">
        <f>IF(N510="nulová",J510,0)</f>
        <v>0</v>
      </c>
      <c r="BJ510" s="19" t="s">
        <v>80</v>
      </c>
      <c r="BK510" s="218">
        <f>ROUND(I510*H510,2)</f>
        <v>0</v>
      </c>
      <c r="BL510" s="19" t="s">
        <v>308</v>
      </c>
      <c r="BM510" s="217" t="s">
        <v>916</v>
      </c>
    </row>
    <row r="511" s="2" customFormat="1" ht="49.05" customHeight="1">
      <c r="A511" s="40"/>
      <c r="B511" s="41"/>
      <c r="C511" s="206" t="s">
        <v>917</v>
      </c>
      <c r="D511" s="206" t="s">
        <v>120</v>
      </c>
      <c r="E511" s="207" t="s">
        <v>918</v>
      </c>
      <c r="F511" s="208" t="s">
        <v>919</v>
      </c>
      <c r="G511" s="209" t="s">
        <v>175</v>
      </c>
      <c r="H511" s="210">
        <v>1.5509999999999999</v>
      </c>
      <c r="I511" s="211"/>
      <c r="J511" s="212">
        <f>ROUND(I511*H511,2)</f>
        <v>0</v>
      </c>
      <c r="K511" s="208" t="s">
        <v>124</v>
      </c>
      <c r="L511" s="46"/>
      <c r="M511" s="213" t="s">
        <v>19</v>
      </c>
      <c r="N511" s="214" t="s">
        <v>43</v>
      </c>
      <c r="O511" s="86"/>
      <c r="P511" s="215">
        <f>O511*H511</f>
        <v>0</v>
      </c>
      <c r="Q511" s="215">
        <v>0</v>
      </c>
      <c r="R511" s="215">
        <f>Q511*H511</f>
        <v>0</v>
      </c>
      <c r="S511" s="215">
        <v>0</v>
      </c>
      <c r="T511" s="216">
        <f>S511*H511</f>
        <v>0</v>
      </c>
      <c r="U511" s="40"/>
      <c r="V511" s="40"/>
      <c r="W511" s="40"/>
      <c r="X511" s="40"/>
      <c r="Y511" s="40"/>
      <c r="Z511" s="40"/>
      <c r="AA511" s="40"/>
      <c r="AB511" s="40"/>
      <c r="AC511" s="40"/>
      <c r="AD511" s="40"/>
      <c r="AE511" s="40"/>
      <c r="AR511" s="217" t="s">
        <v>308</v>
      </c>
      <c r="AT511" s="217" t="s">
        <v>120</v>
      </c>
      <c r="AU511" s="217" t="s">
        <v>82</v>
      </c>
      <c r="AY511" s="19" t="s">
        <v>118</v>
      </c>
      <c r="BE511" s="218">
        <f>IF(N511="základní",J511,0)</f>
        <v>0</v>
      </c>
      <c r="BF511" s="218">
        <f>IF(N511="snížená",J511,0)</f>
        <v>0</v>
      </c>
      <c r="BG511" s="218">
        <f>IF(N511="zákl. přenesená",J511,0)</f>
        <v>0</v>
      </c>
      <c r="BH511" s="218">
        <f>IF(N511="sníž. přenesená",J511,0)</f>
        <v>0</v>
      </c>
      <c r="BI511" s="218">
        <f>IF(N511="nulová",J511,0)</f>
        <v>0</v>
      </c>
      <c r="BJ511" s="19" t="s">
        <v>80</v>
      </c>
      <c r="BK511" s="218">
        <f>ROUND(I511*H511,2)</f>
        <v>0</v>
      </c>
      <c r="BL511" s="19" t="s">
        <v>308</v>
      </c>
      <c r="BM511" s="217" t="s">
        <v>920</v>
      </c>
    </row>
    <row r="512" s="2" customFormat="1">
      <c r="A512" s="40"/>
      <c r="B512" s="41"/>
      <c r="C512" s="42"/>
      <c r="D512" s="219" t="s">
        <v>127</v>
      </c>
      <c r="E512" s="42"/>
      <c r="F512" s="220" t="s">
        <v>921</v>
      </c>
      <c r="G512" s="42"/>
      <c r="H512" s="42"/>
      <c r="I512" s="221"/>
      <c r="J512" s="42"/>
      <c r="K512" s="42"/>
      <c r="L512" s="46"/>
      <c r="M512" s="222"/>
      <c r="N512" s="223"/>
      <c r="O512" s="86"/>
      <c r="P512" s="86"/>
      <c r="Q512" s="86"/>
      <c r="R512" s="86"/>
      <c r="S512" s="86"/>
      <c r="T512" s="87"/>
      <c r="U512" s="40"/>
      <c r="V512" s="40"/>
      <c r="W512" s="40"/>
      <c r="X512" s="40"/>
      <c r="Y512" s="40"/>
      <c r="Z512" s="40"/>
      <c r="AA512" s="40"/>
      <c r="AB512" s="40"/>
      <c r="AC512" s="40"/>
      <c r="AD512" s="40"/>
      <c r="AE512" s="40"/>
      <c r="AT512" s="19" t="s">
        <v>127</v>
      </c>
      <c r="AU512" s="19" t="s">
        <v>82</v>
      </c>
    </row>
    <row r="513" s="12" customFormat="1" ht="22.8" customHeight="1">
      <c r="A513" s="12"/>
      <c r="B513" s="190"/>
      <c r="C513" s="191"/>
      <c r="D513" s="192" t="s">
        <v>71</v>
      </c>
      <c r="E513" s="204" t="s">
        <v>922</v>
      </c>
      <c r="F513" s="204" t="s">
        <v>923</v>
      </c>
      <c r="G513" s="191"/>
      <c r="H513" s="191"/>
      <c r="I513" s="194"/>
      <c r="J513" s="205">
        <f>BK513</f>
        <v>0</v>
      </c>
      <c r="K513" s="191"/>
      <c r="L513" s="196"/>
      <c r="M513" s="197"/>
      <c r="N513" s="198"/>
      <c r="O513" s="198"/>
      <c r="P513" s="199">
        <f>SUM(P514:P524)</f>
        <v>0</v>
      </c>
      <c r="Q513" s="198"/>
      <c r="R513" s="199">
        <f>SUM(R514:R524)</f>
        <v>0.0092901600000000004</v>
      </c>
      <c r="S513" s="198"/>
      <c r="T513" s="200">
        <f>SUM(T514:T524)</f>
        <v>0</v>
      </c>
      <c r="U513" s="12"/>
      <c r="V513" s="12"/>
      <c r="W513" s="12"/>
      <c r="X513" s="12"/>
      <c r="Y513" s="12"/>
      <c r="Z513" s="12"/>
      <c r="AA513" s="12"/>
      <c r="AB513" s="12"/>
      <c r="AC513" s="12"/>
      <c r="AD513" s="12"/>
      <c r="AE513" s="12"/>
      <c r="AR513" s="201" t="s">
        <v>82</v>
      </c>
      <c r="AT513" s="202" t="s">
        <v>71</v>
      </c>
      <c r="AU513" s="202" t="s">
        <v>80</v>
      </c>
      <c r="AY513" s="201" t="s">
        <v>118</v>
      </c>
      <c r="BK513" s="203">
        <f>SUM(BK514:BK524)</f>
        <v>0</v>
      </c>
    </row>
    <row r="514" s="2" customFormat="1" ht="24.15" customHeight="1">
      <c r="A514" s="40"/>
      <c r="B514" s="41"/>
      <c r="C514" s="206" t="s">
        <v>924</v>
      </c>
      <c r="D514" s="206" t="s">
        <v>120</v>
      </c>
      <c r="E514" s="207" t="s">
        <v>925</v>
      </c>
      <c r="F514" s="208" t="s">
        <v>926</v>
      </c>
      <c r="G514" s="209" t="s">
        <v>123</v>
      </c>
      <c r="H514" s="210">
        <v>9.1080000000000005</v>
      </c>
      <c r="I514" s="211"/>
      <c r="J514" s="212">
        <f>ROUND(I514*H514,2)</f>
        <v>0</v>
      </c>
      <c r="K514" s="208" t="s">
        <v>124</v>
      </c>
      <c r="L514" s="46"/>
      <c r="M514" s="213" t="s">
        <v>19</v>
      </c>
      <c r="N514" s="214" t="s">
        <v>43</v>
      </c>
      <c r="O514" s="86"/>
      <c r="P514" s="215">
        <f>O514*H514</f>
        <v>0</v>
      </c>
      <c r="Q514" s="215">
        <v>0</v>
      </c>
      <c r="R514" s="215">
        <f>Q514*H514</f>
        <v>0</v>
      </c>
      <c r="S514" s="215">
        <v>0</v>
      </c>
      <c r="T514" s="216">
        <f>S514*H514</f>
        <v>0</v>
      </c>
      <c r="U514" s="40"/>
      <c r="V514" s="40"/>
      <c r="W514" s="40"/>
      <c r="X514" s="40"/>
      <c r="Y514" s="40"/>
      <c r="Z514" s="40"/>
      <c r="AA514" s="40"/>
      <c r="AB514" s="40"/>
      <c r="AC514" s="40"/>
      <c r="AD514" s="40"/>
      <c r="AE514" s="40"/>
      <c r="AR514" s="217" t="s">
        <v>308</v>
      </c>
      <c r="AT514" s="217" t="s">
        <v>120</v>
      </c>
      <c r="AU514" s="217" t="s">
        <v>82</v>
      </c>
      <c r="AY514" s="19" t="s">
        <v>118</v>
      </c>
      <c r="BE514" s="218">
        <f>IF(N514="základní",J514,0)</f>
        <v>0</v>
      </c>
      <c r="BF514" s="218">
        <f>IF(N514="snížená",J514,0)</f>
        <v>0</v>
      </c>
      <c r="BG514" s="218">
        <f>IF(N514="zákl. přenesená",J514,0)</f>
        <v>0</v>
      </c>
      <c r="BH514" s="218">
        <f>IF(N514="sníž. přenesená",J514,0)</f>
        <v>0</v>
      </c>
      <c r="BI514" s="218">
        <f>IF(N514="nulová",J514,0)</f>
        <v>0</v>
      </c>
      <c r="BJ514" s="19" t="s">
        <v>80</v>
      </c>
      <c r="BK514" s="218">
        <f>ROUND(I514*H514,2)</f>
        <v>0</v>
      </c>
      <c r="BL514" s="19" t="s">
        <v>308</v>
      </c>
      <c r="BM514" s="217" t="s">
        <v>927</v>
      </c>
    </row>
    <row r="515" s="2" customFormat="1">
      <c r="A515" s="40"/>
      <c r="B515" s="41"/>
      <c r="C515" s="42"/>
      <c r="D515" s="219" t="s">
        <v>127</v>
      </c>
      <c r="E515" s="42"/>
      <c r="F515" s="220" t="s">
        <v>928</v>
      </c>
      <c r="G515" s="42"/>
      <c r="H515" s="42"/>
      <c r="I515" s="221"/>
      <c r="J515" s="42"/>
      <c r="K515" s="42"/>
      <c r="L515" s="46"/>
      <c r="M515" s="222"/>
      <c r="N515" s="223"/>
      <c r="O515" s="86"/>
      <c r="P515" s="86"/>
      <c r="Q515" s="86"/>
      <c r="R515" s="86"/>
      <c r="S515" s="86"/>
      <c r="T515" s="87"/>
      <c r="U515" s="40"/>
      <c r="V515" s="40"/>
      <c r="W515" s="40"/>
      <c r="X515" s="40"/>
      <c r="Y515" s="40"/>
      <c r="Z515" s="40"/>
      <c r="AA515" s="40"/>
      <c r="AB515" s="40"/>
      <c r="AC515" s="40"/>
      <c r="AD515" s="40"/>
      <c r="AE515" s="40"/>
      <c r="AT515" s="19" t="s">
        <v>127</v>
      </c>
      <c r="AU515" s="19" t="s">
        <v>82</v>
      </c>
    </row>
    <row r="516" s="2" customFormat="1" ht="24.15" customHeight="1">
      <c r="A516" s="40"/>
      <c r="B516" s="41"/>
      <c r="C516" s="206" t="s">
        <v>929</v>
      </c>
      <c r="D516" s="206" t="s">
        <v>120</v>
      </c>
      <c r="E516" s="207" t="s">
        <v>930</v>
      </c>
      <c r="F516" s="208" t="s">
        <v>931</v>
      </c>
      <c r="G516" s="209" t="s">
        <v>123</v>
      </c>
      <c r="H516" s="210">
        <v>9.1080000000000005</v>
      </c>
      <c r="I516" s="211"/>
      <c r="J516" s="212">
        <f>ROUND(I516*H516,2)</f>
        <v>0</v>
      </c>
      <c r="K516" s="208" t="s">
        <v>124</v>
      </c>
      <c r="L516" s="46"/>
      <c r="M516" s="213" t="s">
        <v>19</v>
      </c>
      <c r="N516" s="214" t="s">
        <v>43</v>
      </c>
      <c r="O516" s="86"/>
      <c r="P516" s="215">
        <f>O516*H516</f>
        <v>0</v>
      </c>
      <c r="Q516" s="215">
        <v>0.00036000000000000002</v>
      </c>
      <c r="R516" s="215">
        <f>Q516*H516</f>
        <v>0.0032788800000000005</v>
      </c>
      <c r="S516" s="215">
        <v>0</v>
      </c>
      <c r="T516" s="216">
        <f>S516*H516</f>
        <v>0</v>
      </c>
      <c r="U516" s="40"/>
      <c r="V516" s="40"/>
      <c r="W516" s="40"/>
      <c r="X516" s="40"/>
      <c r="Y516" s="40"/>
      <c r="Z516" s="40"/>
      <c r="AA516" s="40"/>
      <c r="AB516" s="40"/>
      <c r="AC516" s="40"/>
      <c r="AD516" s="40"/>
      <c r="AE516" s="40"/>
      <c r="AR516" s="217" t="s">
        <v>308</v>
      </c>
      <c r="AT516" s="217" t="s">
        <v>120</v>
      </c>
      <c r="AU516" s="217" t="s">
        <v>82</v>
      </c>
      <c r="AY516" s="19" t="s">
        <v>118</v>
      </c>
      <c r="BE516" s="218">
        <f>IF(N516="základní",J516,0)</f>
        <v>0</v>
      </c>
      <c r="BF516" s="218">
        <f>IF(N516="snížená",J516,0)</f>
        <v>0</v>
      </c>
      <c r="BG516" s="218">
        <f>IF(N516="zákl. přenesená",J516,0)</f>
        <v>0</v>
      </c>
      <c r="BH516" s="218">
        <f>IF(N516="sníž. přenesená",J516,0)</f>
        <v>0</v>
      </c>
      <c r="BI516" s="218">
        <f>IF(N516="nulová",J516,0)</f>
        <v>0</v>
      </c>
      <c r="BJ516" s="19" t="s">
        <v>80</v>
      </c>
      <c r="BK516" s="218">
        <f>ROUND(I516*H516,2)</f>
        <v>0</v>
      </c>
      <c r="BL516" s="19" t="s">
        <v>308</v>
      </c>
      <c r="BM516" s="217" t="s">
        <v>932</v>
      </c>
    </row>
    <row r="517" s="2" customFormat="1">
      <c r="A517" s="40"/>
      <c r="B517" s="41"/>
      <c r="C517" s="42"/>
      <c r="D517" s="219" t="s">
        <v>127</v>
      </c>
      <c r="E517" s="42"/>
      <c r="F517" s="220" t="s">
        <v>933</v>
      </c>
      <c r="G517" s="42"/>
      <c r="H517" s="42"/>
      <c r="I517" s="221"/>
      <c r="J517" s="42"/>
      <c r="K517" s="42"/>
      <c r="L517" s="46"/>
      <c r="M517" s="222"/>
      <c r="N517" s="223"/>
      <c r="O517" s="86"/>
      <c r="P517" s="86"/>
      <c r="Q517" s="86"/>
      <c r="R517" s="86"/>
      <c r="S517" s="86"/>
      <c r="T517" s="87"/>
      <c r="U517" s="40"/>
      <c r="V517" s="40"/>
      <c r="W517" s="40"/>
      <c r="X517" s="40"/>
      <c r="Y517" s="40"/>
      <c r="Z517" s="40"/>
      <c r="AA517" s="40"/>
      <c r="AB517" s="40"/>
      <c r="AC517" s="40"/>
      <c r="AD517" s="40"/>
      <c r="AE517" s="40"/>
      <c r="AT517" s="19" t="s">
        <v>127</v>
      </c>
      <c r="AU517" s="19" t="s">
        <v>82</v>
      </c>
    </row>
    <row r="518" s="2" customFormat="1" ht="24.15" customHeight="1">
      <c r="A518" s="40"/>
      <c r="B518" s="41"/>
      <c r="C518" s="206" t="s">
        <v>934</v>
      </c>
      <c r="D518" s="206" t="s">
        <v>120</v>
      </c>
      <c r="E518" s="207" t="s">
        <v>935</v>
      </c>
      <c r="F518" s="208" t="s">
        <v>936</v>
      </c>
      <c r="G518" s="209" t="s">
        <v>123</v>
      </c>
      <c r="H518" s="210">
        <v>9.1080000000000005</v>
      </c>
      <c r="I518" s="211"/>
      <c r="J518" s="212">
        <f>ROUND(I518*H518,2)</f>
        <v>0</v>
      </c>
      <c r="K518" s="208" t="s">
        <v>124</v>
      </c>
      <c r="L518" s="46"/>
      <c r="M518" s="213" t="s">
        <v>19</v>
      </c>
      <c r="N518" s="214" t="s">
        <v>43</v>
      </c>
      <c r="O518" s="86"/>
      <c r="P518" s="215">
        <f>O518*H518</f>
        <v>0</v>
      </c>
      <c r="Q518" s="215">
        <v>0.00066</v>
      </c>
      <c r="R518" s="215">
        <f>Q518*H518</f>
        <v>0.0060112799999999999</v>
      </c>
      <c r="S518" s="215">
        <v>0</v>
      </c>
      <c r="T518" s="216">
        <f>S518*H518</f>
        <v>0</v>
      </c>
      <c r="U518" s="40"/>
      <c r="V518" s="40"/>
      <c r="W518" s="40"/>
      <c r="X518" s="40"/>
      <c r="Y518" s="40"/>
      <c r="Z518" s="40"/>
      <c r="AA518" s="40"/>
      <c r="AB518" s="40"/>
      <c r="AC518" s="40"/>
      <c r="AD518" s="40"/>
      <c r="AE518" s="40"/>
      <c r="AR518" s="217" t="s">
        <v>308</v>
      </c>
      <c r="AT518" s="217" t="s">
        <v>120</v>
      </c>
      <c r="AU518" s="217" t="s">
        <v>82</v>
      </c>
      <c r="AY518" s="19" t="s">
        <v>118</v>
      </c>
      <c r="BE518" s="218">
        <f>IF(N518="základní",J518,0)</f>
        <v>0</v>
      </c>
      <c r="BF518" s="218">
        <f>IF(N518="snížená",J518,0)</f>
        <v>0</v>
      </c>
      <c r="BG518" s="218">
        <f>IF(N518="zákl. přenesená",J518,0)</f>
        <v>0</v>
      </c>
      <c r="BH518" s="218">
        <f>IF(N518="sníž. přenesená",J518,0)</f>
        <v>0</v>
      </c>
      <c r="BI518" s="218">
        <f>IF(N518="nulová",J518,0)</f>
        <v>0</v>
      </c>
      <c r="BJ518" s="19" t="s">
        <v>80</v>
      </c>
      <c r="BK518" s="218">
        <f>ROUND(I518*H518,2)</f>
        <v>0</v>
      </c>
      <c r="BL518" s="19" t="s">
        <v>308</v>
      </c>
      <c r="BM518" s="217" t="s">
        <v>937</v>
      </c>
    </row>
    <row r="519" s="2" customFormat="1">
      <c r="A519" s="40"/>
      <c r="B519" s="41"/>
      <c r="C519" s="42"/>
      <c r="D519" s="219" t="s">
        <v>127</v>
      </c>
      <c r="E519" s="42"/>
      <c r="F519" s="220" t="s">
        <v>938</v>
      </c>
      <c r="G519" s="42"/>
      <c r="H519" s="42"/>
      <c r="I519" s="221"/>
      <c r="J519" s="42"/>
      <c r="K519" s="42"/>
      <c r="L519" s="46"/>
      <c r="M519" s="222"/>
      <c r="N519" s="223"/>
      <c r="O519" s="86"/>
      <c r="P519" s="86"/>
      <c r="Q519" s="86"/>
      <c r="R519" s="86"/>
      <c r="S519" s="86"/>
      <c r="T519" s="87"/>
      <c r="U519" s="40"/>
      <c r="V519" s="40"/>
      <c r="W519" s="40"/>
      <c r="X519" s="40"/>
      <c r="Y519" s="40"/>
      <c r="Z519" s="40"/>
      <c r="AA519" s="40"/>
      <c r="AB519" s="40"/>
      <c r="AC519" s="40"/>
      <c r="AD519" s="40"/>
      <c r="AE519" s="40"/>
      <c r="AT519" s="19" t="s">
        <v>127</v>
      </c>
      <c r="AU519" s="19" t="s">
        <v>82</v>
      </c>
    </row>
    <row r="520" s="13" customFormat="1">
      <c r="A520" s="13"/>
      <c r="B520" s="224"/>
      <c r="C520" s="225"/>
      <c r="D520" s="226" t="s">
        <v>139</v>
      </c>
      <c r="E520" s="227" t="s">
        <v>19</v>
      </c>
      <c r="F520" s="228" t="s">
        <v>623</v>
      </c>
      <c r="G520" s="225"/>
      <c r="H520" s="229">
        <v>3.996</v>
      </c>
      <c r="I520" s="230"/>
      <c r="J520" s="225"/>
      <c r="K520" s="225"/>
      <c r="L520" s="231"/>
      <c r="M520" s="232"/>
      <c r="N520" s="233"/>
      <c r="O520" s="233"/>
      <c r="P520" s="233"/>
      <c r="Q520" s="233"/>
      <c r="R520" s="233"/>
      <c r="S520" s="233"/>
      <c r="T520" s="234"/>
      <c r="U520" s="13"/>
      <c r="V520" s="13"/>
      <c r="W520" s="13"/>
      <c r="X520" s="13"/>
      <c r="Y520" s="13"/>
      <c r="Z520" s="13"/>
      <c r="AA520" s="13"/>
      <c r="AB520" s="13"/>
      <c r="AC520" s="13"/>
      <c r="AD520" s="13"/>
      <c r="AE520" s="13"/>
      <c r="AT520" s="235" t="s">
        <v>139</v>
      </c>
      <c r="AU520" s="235" t="s">
        <v>82</v>
      </c>
      <c r="AV520" s="13" t="s">
        <v>82</v>
      </c>
      <c r="AW520" s="13" t="s">
        <v>33</v>
      </c>
      <c r="AX520" s="13" t="s">
        <v>72</v>
      </c>
      <c r="AY520" s="235" t="s">
        <v>118</v>
      </c>
    </row>
    <row r="521" s="13" customFormat="1">
      <c r="A521" s="13"/>
      <c r="B521" s="224"/>
      <c r="C521" s="225"/>
      <c r="D521" s="226" t="s">
        <v>139</v>
      </c>
      <c r="E521" s="227" t="s">
        <v>19</v>
      </c>
      <c r="F521" s="228" t="s">
        <v>939</v>
      </c>
      <c r="G521" s="225"/>
      <c r="H521" s="229">
        <v>0.80000000000000004</v>
      </c>
      <c r="I521" s="230"/>
      <c r="J521" s="225"/>
      <c r="K521" s="225"/>
      <c r="L521" s="231"/>
      <c r="M521" s="232"/>
      <c r="N521" s="233"/>
      <c r="O521" s="233"/>
      <c r="P521" s="233"/>
      <c r="Q521" s="233"/>
      <c r="R521" s="233"/>
      <c r="S521" s="233"/>
      <c r="T521" s="234"/>
      <c r="U521" s="13"/>
      <c r="V521" s="13"/>
      <c r="W521" s="13"/>
      <c r="X521" s="13"/>
      <c r="Y521" s="13"/>
      <c r="Z521" s="13"/>
      <c r="AA521" s="13"/>
      <c r="AB521" s="13"/>
      <c r="AC521" s="13"/>
      <c r="AD521" s="13"/>
      <c r="AE521" s="13"/>
      <c r="AT521" s="235" t="s">
        <v>139</v>
      </c>
      <c r="AU521" s="235" t="s">
        <v>82</v>
      </c>
      <c r="AV521" s="13" t="s">
        <v>82</v>
      </c>
      <c r="AW521" s="13" t="s">
        <v>33</v>
      </c>
      <c r="AX521" s="13" t="s">
        <v>72</v>
      </c>
      <c r="AY521" s="235" t="s">
        <v>118</v>
      </c>
    </row>
    <row r="522" s="13" customFormat="1">
      <c r="A522" s="13"/>
      <c r="B522" s="224"/>
      <c r="C522" s="225"/>
      <c r="D522" s="226" t="s">
        <v>139</v>
      </c>
      <c r="E522" s="227" t="s">
        <v>19</v>
      </c>
      <c r="F522" s="228" t="s">
        <v>612</v>
      </c>
      <c r="G522" s="225"/>
      <c r="H522" s="229">
        <v>3.54</v>
      </c>
      <c r="I522" s="230"/>
      <c r="J522" s="225"/>
      <c r="K522" s="225"/>
      <c r="L522" s="231"/>
      <c r="M522" s="232"/>
      <c r="N522" s="233"/>
      <c r="O522" s="233"/>
      <c r="P522" s="233"/>
      <c r="Q522" s="233"/>
      <c r="R522" s="233"/>
      <c r="S522" s="233"/>
      <c r="T522" s="234"/>
      <c r="U522" s="13"/>
      <c r="V522" s="13"/>
      <c r="W522" s="13"/>
      <c r="X522" s="13"/>
      <c r="Y522" s="13"/>
      <c r="Z522" s="13"/>
      <c r="AA522" s="13"/>
      <c r="AB522" s="13"/>
      <c r="AC522" s="13"/>
      <c r="AD522" s="13"/>
      <c r="AE522" s="13"/>
      <c r="AT522" s="235" t="s">
        <v>139</v>
      </c>
      <c r="AU522" s="235" t="s">
        <v>82</v>
      </c>
      <c r="AV522" s="13" t="s">
        <v>82</v>
      </c>
      <c r="AW522" s="13" t="s">
        <v>33</v>
      </c>
      <c r="AX522" s="13" t="s">
        <v>72</v>
      </c>
      <c r="AY522" s="235" t="s">
        <v>118</v>
      </c>
    </row>
    <row r="523" s="13" customFormat="1">
      <c r="A523" s="13"/>
      <c r="B523" s="224"/>
      <c r="C523" s="225"/>
      <c r="D523" s="226" t="s">
        <v>139</v>
      </c>
      <c r="E523" s="227" t="s">
        <v>19</v>
      </c>
      <c r="F523" s="228" t="s">
        <v>940</v>
      </c>
      <c r="G523" s="225"/>
      <c r="H523" s="229">
        <v>0.77200000000000002</v>
      </c>
      <c r="I523" s="230"/>
      <c r="J523" s="225"/>
      <c r="K523" s="225"/>
      <c r="L523" s="231"/>
      <c r="M523" s="232"/>
      <c r="N523" s="233"/>
      <c r="O523" s="233"/>
      <c r="P523" s="233"/>
      <c r="Q523" s="233"/>
      <c r="R523" s="233"/>
      <c r="S523" s="233"/>
      <c r="T523" s="234"/>
      <c r="U523" s="13"/>
      <c r="V523" s="13"/>
      <c r="W523" s="13"/>
      <c r="X523" s="13"/>
      <c r="Y523" s="13"/>
      <c r="Z523" s="13"/>
      <c r="AA523" s="13"/>
      <c r="AB523" s="13"/>
      <c r="AC523" s="13"/>
      <c r="AD523" s="13"/>
      <c r="AE523" s="13"/>
      <c r="AT523" s="235" t="s">
        <v>139</v>
      </c>
      <c r="AU523" s="235" t="s">
        <v>82</v>
      </c>
      <c r="AV523" s="13" t="s">
        <v>82</v>
      </c>
      <c r="AW523" s="13" t="s">
        <v>33</v>
      </c>
      <c r="AX523" s="13" t="s">
        <v>72</v>
      </c>
      <c r="AY523" s="235" t="s">
        <v>118</v>
      </c>
    </row>
    <row r="524" s="14" customFormat="1">
      <c r="A524" s="14"/>
      <c r="B524" s="236"/>
      <c r="C524" s="237"/>
      <c r="D524" s="226" t="s">
        <v>139</v>
      </c>
      <c r="E524" s="238" t="s">
        <v>19</v>
      </c>
      <c r="F524" s="239" t="s">
        <v>150</v>
      </c>
      <c r="G524" s="237"/>
      <c r="H524" s="240">
        <v>9.1080000000000005</v>
      </c>
      <c r="I524" s="241"/>
      <c r="J524" s="237"/>
      <c r="K524" s="237"/>
      <c r="L524" s="242"/>
      <c r="M524" s="243"/>
      <c r="N524" s="244"/>
      <c r="O524" s="244"/>
      <c r="P524" s="244"/>
      <c r="Q524" s="244"/>
      <c r="R524" s="244"/>
      <c r="S524" s="244"/>
      <c r="T524" s="245"/>
      <c r="U524" s="14"/>
      <c r="V524" s="14"/>
      <c r="W524" s="14"/>
      <c r="X524" s="14"/>
      <c r="Y524" s="14"/>
      <c r="Z524" s="14"/>
      <c r="AA524" s="14"/>
      <c r="AB524" s="14"/>
      <c r="AC524" s="14"/>
      <c r="AD524" s="14"/>
      <c r="AE524" s="14"/>
      <c r="AT524" s="246" t="s">
        <v>139</v>
      </c>
      <c r="AU524" s="246" t="s">
        <v>82</v>
      </c>
      <c r="AV524" s="14" t="s">
        <v>125</v>
      </c>
      <c r="AW524" s="14" t="s">
        <v>33</v>
      </c>
      <c r="AX524" s="14" t="s">
        <v>80</v>
      </c>
      <c r="AY524" s="246" t="s">
        <v>118</v>
      </c>
    </row>
    <row r="525" s="12" customFormat="1" ht="22.8" customHeight="1">
      <c r="A525" s="12"/>
      <c r="B525" s="190"/>
      <c r="C525" s="191"/>
      <c r="D525" s="192" t="s">
        <v>71</v>
      </c>
      <c r="E525" s="204" t="s">
        <v>941</v>
      </c>
      <c r="F525" s="204" t="s">
        <v>942</v>
      </c>
      <c r="G525" s="191"/>
      <c r="H525" s="191"/>
      <c r="I525" s="194"/>
      <c r="J525" s="205">
        <f>BK525</f>
        <v>0</v>
      </c>
      <c r="K525" s="191"/>
      <c r="L525" s="196"/>
      <c r="M525" s="197"/>
      <c r="N525" s="198"/>
      <c r="O525" s="198"/>
      <c r="P525" s="199">
        <f>SUM(P526:P536)</f>
        <v>0</v>
      </c>
      <c r="Q525" s="198"/>
      <c r="R525" s="199">
        <f>SUM(R526:R536)</f>
        <v>0.017003979999999998</v>
      </c>
      <c r="S525" s="198"/>
      <c r="T525" s="200">
        <f>SUM(T526:T536)</f>
        <v>0</v>
      </c>
      <c r="U525" s="12"/>
      <c r="V525" s="12"/>
      <c r="W525" s="12"/>
      <c r="X525" s="12"/>
      <c r="Y525" s="12"/>
      <c r="Z525" s="12"/>
      <c r="AA525" s="12"/>
      <c r="AB525" s="12"/>
      <c r="AC525" s="12"/>
      <c r="AD525" s="12"/>
      <c r="AE525" s="12"/>
      <c r="AR525" s="201" t="s">
        <v>82</v>
      </c>
      <c r="AT525" s="202" t="s">
        <v>71</v>
      </c>
      <c r="AU525" s="202" t="s">
        <v>80</v>
      </c>
      <c r="AY525" s="201" t="s">
        <v>118</v>
      </c>
      <c r="BK525" s="203">
        <f>SUM(BK526:BK536)</f>
        <v>0</v>
      </c>
    </row>
    <row r="526" s="2" customFormat="1" ht="33" customHeight="1">
      <c r="A526" s="40"/>
      <c r="B526" s="41"/>
      <c r="C526" s="206" t="s">
        <v>943</v>
      </c>
      <c r="D526" s="206" t="s">
        <v>120</v>
      </c>
      <c r="E526" s="207" t="s">
        <v>944</v>
      </c>
      <c r="F526" s="208" t="s">
        <v>945</v>
      </c>
      <c r="G526" s="209" t="s">
        <v>123</v>
      </c>
      <c r="H526" s="210">
        <v>34.701999999999998</v>
      </c>
      <c r="I526" s="211"/>
      <c r="J526" s="212">
        <f>ROUND(I526*H526,2)</f>
        <v>0</v>
      </c>
      <c r="K526" s="208" t="s">
        <v>124</v>
      </c>
      <c r="L526" s="46"/>
      <c r="M526" s="213" t="s">
        <v>19</v>
      </c>
      <c r="N526" s="214" t="s">
        <v>43</v>
      </c>
      <c r="O526" s="86"/>
      <c r="P526" s="215">
        <f>O526*H526</f>
        <v>0</v>
      </c>
      <c r="Q526" s="215">
        <v>0.00020000000000000001</v>
      </c>
      <c r="R526" s="215">
        <f>Q526*H526</f>
        <v>0.0069404000000000002</v>
      </c>
      <c r="S526" s="215">
        <v>0</v>
      </c>
      <c r="T526" s="216">
        <f>S526*H526</f>
        <v>0</v>
      </c>
      <c r="U526" s="40"/>
      <c r="V526" s="40"/>
      <c r="W526" s="40"/>
      <c r="X526" s="40"/>
      <c r="Y526" s="40"/>
      <c r="Z526" s="40"/>
      <c r="AA526" s="40"/>
      <c r="AB526" s="40"/>
      <c r="AC526" s="40"/>
      <c r="AD526" s="40"/>
      <c r="AE526" s="40"/>
      <c r="AR526" s="217" t="s">
        <v>308</v>
      </c>
      <c r="AT526" s="217" t="s">
        <v>120</v>
      </c>
      <c r="AU526" s="217" t="s">
        <v>82</v>
      </c>
      <c r="AY526" s="19" t="s">
        <v>118</v>
      </c>
      <c r="BE526" s="218">
        <f>IF(N526="základní",J526,0)</f>
        <v>0</v>
      </c>
      <c r="BF526" s="218">
        <f>IF(N526="snížená",J526,0)</f>
        <v>0</v>
      </c>
      <c r="BG526" s="218">
        <f>IF(N526="zákl. přenesená",J526,0)</f>
        <v>0</v>
      </c>
      <c r="BH526" s="218">
        <f>IF(N526="sníž. přenesená",J526,0)</f>
        <v>0</v>
      </c>
      <c r="BI526" s="218">
        <f>IF(N526="nulová",J526,0)</f>
        <v>0</v>
      </c>
      <c r="BJ526" s="19" t="s">
        <v>80</v>
      </c>
      <c r="BK526" s="218">
        <f>ROUND(I526*H526,2)</f>
        <v>0</v>
      </c>
      <c r="BL526" s="19" t="s">
        <v>308</v>
      </c>
      <c r="BM526" s="217" t="s">
        <v>946</v>
      </c>
    </row>
    <row r="527" s="2" customFormat="1">
      <c r="A527" s="40"/>
      <c r="B527" s="41"/>
      <c r="C527" s="42"/>
      <c r="D527" s="219" t="s">
        <v>127</v>
      </c>
      <c r="E527" s="42"/>
      <c r="F527" s="220" t="s">
        <v>947</v>
      </c>
      <c r="G527" s="42"/>
      <c r="H527" s="42"/>
      <c r="I527" s="221"/>
      <c r="J527" s="42"/>
      <c r="K527" s="42"/>
      <c r="L527" s="46"/>
      <c r="M527" s="222"/>
      <c r="N527" s="223"/>
      <c r="O527" s="86"/>
      <c r="P527" s="86"/>
      <c r="Q527" s="86"/>
      <c r="R527" s="86"/>
      <c r="S527" s="86"/>
      <c r="T527" s="87"/>
      <c r="U527" s="40"/>
      <c r="V527" s="40"/>
      <c r="W527" s="40"/>
      <c r="X527" s="40"/>
      <c r="Y527" s="40"/>
      <c r="Z527" s="40"/>
      <c r="AA527" s="40"/>
      <c r="AB527" s="40"/>
      <c r="AC527" s="40"/>
      <c r="AD527" s="40"/>
      <c r="AE527" s="40"/>
      <c r="AT527" s="19" t="s">
        <v>127</v>
      </c>
      <c r="AU527" s="19" t="s">
        <v>82</v>
      </c>
    </row>
    <row r="528" s="2" customFormat="1" ht="37.8" customHeight="1">
      <c r="A528" s="40"/>
      <c r="B528" s="41"/>
      <c r="C528" s="206" t="s">
        <v>948</v>
      </c>
      <c r="D528" s="206" t="s">
        <v>120</v>
      </c>
      <c r="E528" s="207" t="s">
        <v>949</v>
      </c>
      <c r="F528" s="208" t="s">
        <v>950</v>
      </c>
      <c r="G528" s="209" t="s">
        <v>123</v>
      </c>
      <c r="H528" s="210">
        <v>34.701999999999998</v>
      </c>
      <c r="I528" s="211"/>
      <c r="J528" s="212">
        <f>ROUND(I528*H528,2)</f>
        <v>0</v>
      </c>
      <c r="K528" s="208" t="s">
        <v>124</v>
      </c>
      <c r="L528" s="46"/>
      <c r="M528" s="213" t="s">
        <v>19</v>
      </c>
      <c r="N528" s="214" t="s">
        <v>43</v>
      </c>
      <c r="O528" s="86"/>
      <c r="P528" s="215">
        <f>O528*H528</f>
        <v>0</v>
      </c>
      <c r="Q528" s="215">
        <v>0.00029</v>
      </c>
      <c r="R528" s="215">
        <f>Q528*H528</f>
        <v>0.010063579999999999</v>
      </c>
      <c r="S528" s="215">
        <v>0</v>
      </c>
      <c r="T528" s="216">
        <f>S528*H528</f>
        <v>0</v>
      </c>
      <c r="U528" s="40"/>
      <c r="V528" s="40"/>
      <c r="W528" s="40"/>
      <c r="X528" s="40"/>
      <c r="Y528" s="40"/>
      <c r="Z528" s="40"/>
      <c r="AA528" s="40"/>
      <c r="AB528" s="40"/>
      <c r="AC528" s="40"/>
      <c r="AD528" s="40"/>
      <c r="AE528" s="40"/>
      <c r="AR528" s="217" t="s">
        <v>308</v>
      </c>
      <c r="AT528" s="217" t="s">
        <v>120</v>
      </c>
      <c r="AU528" s="217" t="s">
        <v>82</v>
      </c>
      <c r="AY528" s="19" t="s">
        <v>118</v>
      </c>
      <c r="BE528" s="218">
        <f>IF(N528="základní",J528,0)</f>
        <v>0</v>
      </c>
      <c r="BF528" s="218">
        <f>IF(N528="snížená",J528,0)</f>
        <v>0</v>
      </c>
      <c r="BG528" s="218">
        <f>IF(N528="zákl. přenesená",J528,0)</f>
        <v>0</v>
      </c>
      <c r="BH528" s="218">
        <f>IF(N528="sníž. přenesená",J528,0)</f>
        <v>0</v>
      </c>
      <c r="BI528" s="218">
        <f>IF(N528="nulová",J528,0)</f>
        <v>0</v>
      </c>
      <c r="BJ528" s="19" t="s">
        <v>80</v>
      </c>
      <c r="BK528" s="218">
        <f>ROUND(I528*H528,2)</f>
        <v>0</v>
      </c>
      <c r="BL528" s="19" t="s">
        <v>308</v>
      </c>
      <c r="BM528" s="217" t="s">
        <v>951</v>
      </c>
    </row>
    <row r="529" s="2" customFormat="1">
      <c r="A529" s="40"/>
      <c r="B529" s="41"/>
      <c r="C529" s="42"/>
      <c r="D529" s="219" t="s">
        <v>127</v>
      </c>
      <c r="E529" s="42"/>
      <c r="F529" s="220" t="s">
        <v>952</v>
      </c>
      <c r="G529" s="42"/>
      <c r="H529" s="42"/>
      <c r="I529" s="221"/>
      <c r="J529" s="42"/>
      <c r="K529" s="42"/>
      <c r="L529" s="46"/>
      <c r="M529" s="222"/>
      <c r="N529" s="223"/>
      <c r="O529" s="86"/>
      <c r="P529" s="86"/>
      <c r="Q529" s="86"/>
      <c r="R529" s="86"/>
      <c r="S529" s="86"/>
      <c r="T529" s="87"/>
      <c r="U529" s="40"/>
      <c r="V529" s="40"/>
      <c r="W529" s="40"/>
      <c r="X529" s="40"/>
      <c r="Y529" s="40"/>
      <c r="Z529" s="40"/>
      <c r="AA529" s="40"/>
      <c r="AB529" s="40"/>
      <c r="AC529" s="40"/>
      <c r="AD529" s="40"/>
      <c r="AE529" s="40"/>
      <c r="AT529" s="19" t="s">
        <v>127</v>
      </c>
      <c r="AU529" s="19" t="s">
        <v>82</v>
      </c>
    </row>
    <row r="530" s="13" customFormat="1">
      <c r="A530" s="13"/>
      <c r="B530" s="224"/>
      <c r="C530" s="225"/>
      <c r="D530" s="226" t="s">
        <v>139</v>
      </c>
      <c r="E530" s="227" t="s">
        <v>19</v>
      </c>
      <c r="F530" s="228" t="s">
        <v>497</v>
      </c>
      <c r="G530" s="225"/>
      <c r="H530" s="229">
        <v>23.16</v>
      </c>
      <c r="I530" s="230"/>
      <c r="J530" s="225"/>
      <c r="K530" s="225"/>
      <c r="L530" s="231"/>
      <c r="M530" s="232"/>
      <c r="N530" s="233"/>
      <c r="O530" s="233"/>
      <c r="P530" s="233"/>
      <c r="Q530" s="233"/>
      <c r="R530" s="233"/>
      <c r="S530" s="233"/>
      <c r="T530" s="234"/>
      <c r="U530" s="13"/>
      <c r="V530" s="13"/>
      <c r="W530" s="13"/>
      <c r="X530" s="13"/>
      <c r="Y530" s="13"/>
      <c r="Z530" s="13"/>
      <c r="AA530" s="13"/>
      <c r="AB530" s="13"/>
      <c r="AC530" s="13"/>
      <c r="AD530" s="13"/>
      <c r="AE530" s="13"/>
      <c r="AT530" s="235" t="s">
        <v>139</v>
      </c>
      <c r="AU530" s="235" t="s">
        <v>82</v>
      </c>
      <c r="AV530" s="13" t="s">
        <v>82</v>
      </c>
      <c r="AW530" s="13" t="s">
        <v>33</v>
      </c>
      <c r="AX530" s="13" t="s">
        <v>72</v>
      </c>
      <c r="AY530" s="235" t="s">
        <v>118</v>
      </c>
    </row>
    <row r="531" s="13" customFormat="1">
      <c r="A531" s="13"/>
      <c r="B531" s="224"/>
      <c r="C531" s="225"/>
      <c r="D531" s="226" t="s">
        <v>139</v>
      </c>
      <c r="E531" s="227" t="s">
        <v>19</v>
      </c>
      <c r="F531" s="228" t="s">
        <v>344</v>
      </c>
      <c r="G531" s="225"/>
      <c r="H531" s="229">
        <v>-2.1219999999999999</v>
      </c>
      <c r="I531" s="230"/>
      <c r="J531" s="225"/>
      <c r="K531" s="225"/>
      <c r="L531" s="231"/>
      <c r="M531" s="232"/>
      <c r="N531" s="233"/>
      <c r="O531" s="233"/>
      <c r="P531" s="233"/>
      <c r="Q531" s="233"/>
      <c r="R531" s="233"/>
      <c r="S531" s="233"/>
      <c r="T531" s="234"/>
      <c r="U531" s="13"/>
      <c r="V531" s="13"/>
      <c r="W531" s="13"/>
      <c r="X531" s="13"/>
      <c r="Y531" s="13"/>
      <c r="Z531" s="13"/>
      <c r="AA531" s="13"/>
      <c r="AB531" s="13"/>
      <c r="AC531" s="13"/>
      <c r="AD531" s="13"/>
      <c r="AE531" s="13"/>
      <c r="AT531" s="235" t="s">
        <v>139</v>
      </c>
      <c r="AU531" s="235" t="s">
        <v>82</v>
      </c>
      <c r="AV531" s="13" t="s">
        <v>82</v>
      </c>
      <c r="AW531" s="13" t="s">
        <v>33</v>
      </c>
      <c r="AX531" s="13" t="s">
        <v>72</v>
      </c>
      <c r="AY531" s="235" t="s">
        <v>118</v>
      </c>
    </row>
    <row r="532" s="13" customFormat="1">
      <c r="A532" s="13"/>
      <c r="B532" s="224"/>
      <c r="C532" s="225"/>
      <c r="D532" s="226" t="s">
        <v>139</v>
      </c>
      <c r="E532" s="227" t="s">
        <v>19</v>
      </c>
      <c r="F532" s="228" t="s">
        <v>498</v>
      </c>
      <c r="G532" s="225"/>
      <c r="H532" s="229">
        <v>0.76800000000000002</v>
      </c>
      <c r="I532" s="230"/>
      <c r="J532" s="225"/>
      <c r="K532" s="225"/>
      <c r="L532" s="231"/>
      <c r="M532" s="232"/>
      <c r="N532" s="233"/>
      <c r="O532" s="233"/>
      <c r="P532" s="233"/>
      <c r="Q532" s="233"/>
      <c r="R532" s="233"/>
      <c r="S532" s="233"/>
      <c r="T532" s="234"/>
      <c r="U532" s="13"/>
      <c r="V532" s="13"/>
      <c r="W532" s="13"/>
      <c r="X532" s="13"/>
      <c r="Y532" s="13"/>
      <c r="Z532" s="13"/>
      <c r="AA532" s="13"/>
      <c r="AB532" s="13"/>
      <c r="AC532" s="13"/>
      <c r="AD532" s="13"/>
      <c r="AE532" s="13"/>
      <c r="AT532" s="235" t="s">
        <v>139</v>
      </c>
      <c r="AU532" s="235" t="s">
        <v>82</v>
      </c>
      <c r="AV532" s="13" t="s">
        <v>82</v>
      </c>
      <c r="AW532" s="13" t="s">
        <v>33</v>
      </c>
      <c r="AX532" s="13" t="s">
        <v>72</v>
      </c>
      <c r="AY532" s="235" t="s">
        <v>118</v>
      </c>
    </row>
    <row r="533" s="13" customFormat="1">
      <c r="A533" s="13"/>
      <c r="B533" s="224"/>
      <c r="C533" s="225"/>
      <c r="D533" s="226" t="s">
        <v>139</v>
      </c>
      <c r="E533" s="227" t="s">
        <v>19</v>
      </c>
      <c r="F533" s="228" t="s">
        <v>499</v>
      </c>
      <c r="G533" s="225"/>
      <c r="H533" s="229">
        <v>4.2000000000000002</v>
      </c>
      <c r="I533" s="230"/>
      <c r="J533" s="225"/>
      <c r="K533" s="225"/>
      <c r="L533" s="231"/>
      <c r="M533" s="232"/>
      <c r="N533" s="233"/>
      <c r="O533" s="233"/>
      <c r="P533" s="233"/>
      <c r="Q533" s="233"/>
      <c r="R533" s="233"/>
      <c r="S533" s="233"/>
      <c r="T533" s="234"/>
      <c r="U533" s="13"/>
      <c r="V533" s="13"/>
      <c r="W533" s="13"/>
      <c r="X533" s="13"/>
      <c r="Y533" s="13"/>
      <c r="Z533" s="13"/>
      <c r="AA533" s="13"/>
      <c r="AB533" s="13"/>
      <c r="AC533" s="13"/>
      <c r="AD533" s="13"/>
      <c r="AE533" s="13"/>
      <c r="AT533" s="235" t="s">
        <v>139</v>
      </c>
      <c r="AU533" s="235" t="s">
        <v>82</v>
      </c>
      <c r="AV533" s="13" t="s">
        <v>82</v>
      </c>
      <c r="AW533" s="13" t="s">
        <v>33</v>
      </c>
      <c r="AX533" s="13" t="s">
        <v>72</v>
      </c>
      <c r="AY533" s="235" t="s">
        <v>118</v>
      </c>
    </row>
    <row r="534" s="13" customFormat="1">
      <c r="A534" s="13"/>
      <c r="B534" s="224"/>
      <c r="C534" s="225"/>
      <c r="D534" s="226" t="s">
        <v>139</v>
      </c>
      <c r="E534" s="227" t="s">
        <v>19</v>
      </c>
      <c r="F534" s="228" t="s">
        <v>953</v>
      </c>
      <c r="G534" s="225"/>
      <c r="H534" s="229">
        <v>6.7199999999999998</v>
      </c>
      <c r="I534" s="230"/>
      <c r="J534" s="225"/>
      <c r="K534" s="225"/>
      <c r="L534" s="231"/>
      <c r="M534" s="232"/>
      <c r="N534" s="233"/>
      <c r="O534" s="233"/>
      <c r="P534" s="233"/>
      <c r="Q534" s="233"/>
      <c r="R534" s="233"/>
      <c r="S534" s="233"/>
      <c r="T534" s="234"/>
      <c r="U534" s="13"/>
      <c r="V534" s="13"/>
      <c r="W534" s="13"/>
      <c r="X534" s="13"/>
      <c r="Y534" s="13"/>
      <c r="Z534" s="13"/>
      <c r="AA534" s="13"/>
      <c r="AB534" s="13"/>
      <c r="AC534" s="13"/>
      <c r="AD534" s="13"/>
      <c r="AE534" s="13"/>
      <c r="AT534" s="235" t="s">
        <v>139</v>
      </c>
      <c r="AU534" s="235" t="s">
        <v>82</v>
      </c>
      <c r="AV534" s="13" t="s">
        <v>82</v>
      </c>
      <c r="AW534" s="13" t="s">
        <v>33</v>
      </c>
      <c r="AX534" s="13" t="s">
        <v>72</v>
      </c>
      <c r="AY534" s="235" t="s">
        <v>118</v>
      </c>
    </row>
    <row r="535" s="13" customFormat="1">
      <c r="A535" s="13"/>
      <c r="B535" s="224"/>
      <c r="C535" s="225"/>
      <c r="D535" s="226" t="s">
        <v>139</v>
      </c>
      <c r="E535" s="227" t="s">
        <v>19</v>
      </c>
      <c r="F535" s="228" t="s">
        <v>954</v>
      </c>
      <c r="G535" s="225"/>
      <c r="H535" s="229">
        <v>1.976</v>
      </c>
      <c r="I535" s="230"/>
      <c r="J535" s="225"/>
      <c r="K535" s="225"/>
      <c r="L535" s="231"/>
      <c r="M535" s="232"/>
      <c r="N535" s="233"/>
      <c r="O535" s="233"/>
      <c r="P535" s="233"/>
      <c r="Q535" s="233"/>
      <c r="R535" s="233"/>
      <c r="S535" s="233"/>
      <c r="T535" s="234"/>
      <c r="U535" s="13"/>
      <c r="V535" s="13"/>
      <c r="W535" s="13"/>
      <c r="X535" s="13"/>
      <c r="Y535" s="13"/>
      <c r="Z535" s="13"/>
      <c r="AA535" s="13"/>
      <c r="AB535" s="13"/>
      <c r="AC535" s="13"/>
      <c r="AD535" s="13"/>
      <c r="AE535" s="13"/>
      <c r="AT535" s="235" t="s">
        <v>139</v>
      </c>
      <c r="AU535" s="235" t="s">
        <v>82</v>
      </c>
      <c r="AV535" s="13" t="s">
        <v>82</v>
      </c>
      <c r="AW535" s="13" t="s">
        <v>33</v>
      </c>
      <c r="AX535" s="13" t="s">
        <v>72</v>
      </c>
      <c r="AY535" s="235" t="s">
        <v>118</v>
      </c>
    </row>
    <row r="536" s="14" customFormat="1">
      <c r="A536" s="14"/>
      <c r="B536" s="236"/>
      <c r="C536" s="237"/>
      <c r="D536" s="226" t="s">
        <v>139</v>
      </c>
      <c r="E536" s="238" t="s">
        <v>19</v>
      </c>
      <c r="F536" s="239" t="s">
        <v>150</v>
      </c>
      <c r="G536" s="237"/>
      <c r="H536" s="240">
        <v>34.701999999999998</v>
      </c>
      <c r="I536" s="241"/>
      <c r="J536" s="237"/>
      <c r="K536" s="237"/>
      <c r="L536" s="242"/>
      <c r="M536" s="243"/>
      <c r="N536" s="244"/>
      <c r="O536" s="244"/>
      <c r="P536" s="244"/>
      <c r="Q536" s="244"/>
      <c r="R536" s="244"/>
      <c r="S536" s="244"/>
      <c r="T536" s="245"/>
      <c r="U536" s="14"/>
      <c r="V536" s="14"/>
      <c r="W536" s="14"/>
      <c r="X536" s="14"/>
      <c r="Y536" s="14"/>
      <c r="Z536" s="14"/>
      <c r="AA536" s="14"/>
      <c r="AB536" s="14"/>
      <c r="AC536" s="14"/>
      <c r="AD536" s="14"/>
      <c r="AE536" s="14"/>
      <c r="AT536" s="246" t="s">
        <v>139</v>
      </c>
      <c r="AU536" s="246" t="s">
        <v>82</v>
      </c>
      <c r="AV536" s="14" t="s">
        <v>125</v>
      </c>
      <c r="AW536" s="14" t="s">
        <v>33</v>
      </c>
      <c r="AX536" s="14" t="s">
        <v>80</v>
      </c>
      <c r="AY536" s="246" t="s">
        <v>118</v>
      </c>
    </row>
    <row r="537" s="12" customFormat="1" ht="25.92" customHeight="1">
      <c r="A537" s="12"/>
      <c r="B537" s="190"/>
      <c r="C537" s="191"/>
      <c r="D537" s="192" t="s">
        <v>71</v>
      </c>
      <c r="E537" s="193" t="s">
        <v>376</v>
      </c>
      <c r="F537" s="193" t="s">
        <v>955</v>
      </c>
      <c r="G537" s="191"/>
      <c r="H537" s="191"/>
      <c r="I537" s="194"/>
      <c r="J537" s="195">
        <f>BK537</f>
        <v>0</v>
      </c>
      <c r="K537" s="191"/>
      <c r="L537" s="196"/>
      <c r="M537" s="197"/>
      <c r="N537" s="198"/>
      <c r="O537" s="198"/>
      <c r="P537" s="199">
        <f>P538</f>
        <v>0</v>
      </c>
      <c r="Q537" s="198"/>
      <c r="R537" s="199">
        <f>R538</f>
        <v>0</v>
      </c>
      <c r="S537" s="198"/>
      <c r="T537" s="200">
        <f>T538</f>
        <v>0</v>
      </c>
      <c r="U537" s="12"/>
      <c r="V537" s="12"/>
      <c r="W537" s="12"/>
      <c r="X537" s="12"/>
      <c r="Y537" s="12"/>
      <c r="Z537" s="12"/>
      <c r="AA537" s="12"/>
      <c r="AB537" s="12"/>
      <c r="AC537" s="12"/>
      <c r="AD537" s="12"/>
      <c r="AE537" s="12"/>
      <c r="AR537" s="201" t="s">
        <v>133</v>
      </c>
      <c r="AT537" s="202" t="s">
        <v>71</v>
      </c>
      <c r="AU537" s="202" t="s">
        <v>72</v>
      </c>
      <c r="AY537" s="201" t="s">
        <v>118</v>
      </c>
      <c r="BK537" s="203">
        <f>BK538</f>
        <v>0</v>
      </c>
    </row>
    <row r="538" s="12" customFormat="1" ht="22.8" customHeight="1">
      <c r="A538" s="12"/>
      <c r="B538" s="190"/>
      <c r="C538" s="191"/>
      <c r="D538" s="192" t="s">
        <v>71</v>
      </c>
      <c r="E538" s="204" t="s">
        <v>956</v>
      </c>
      <c r="F538" s="204" t="s">
        <v>957</v>
      </c>
      <c r="G538" s="191"/>
      <c r="H538" s="191"/>
      <c r="I538" s="194"/>
      <c r="J538" s="205">
        <f>BK538</f>
        <v>0</v>
      </c>
      <c r="K538" s="191"/>
      <c r="L538" s="196"/>
      <c r="M538" s="197"/>
      <c r="N538" s="198"/>
      <c r="O538" s="198"/>
      <c r="P538" s="199">
        <f>P539</f>
        <v>0</v>
      </c>
      <c r="Q538" s="198"/>
      <c r="R538" s="199">
        <f>R539</f>
        <v>0</v>
      </c>
      <c r="S538" s="198"/>
      <c r="T538" s="200">
        <f>T539</f>
        <v>0</v>
      </c>
      <c r="U538" s="12"/>
      <c r="V538" s="12"/>
      <c r="W538" s="12"/>
      <c r="X538" s="12"/>
      <c r="Y538" s="12"/>
      <c r="Z538" s="12"/>
      <c r="AA538" s="12"/>
      <c r="AB538" s="12"/>
      <c r="AC538" s="12"/>
      <c r="AD538" s="12"/>
      <c r="AE538" s="12"/>
      <c r="AR538" s="201" t="s">
        <v>133</v>
      </c>
      <c r="AT538" s="202" t="s">
        <v>71</v>
      </c>
      <c r="AU538" s="202" t="s">
        <v>80</v>
      </c>
      <c r="AY538" s="201" t="s">
        <v>118</v>
      </c>
      <c r="BK538" s="203">
        <f>BK539</f>
        <v>0</v>
      </c>
    </row>
    <row r="539" s="2" customFormat="1" ht="16.5" customHeight="1">
      <c r="A539" s="40"/>
      <c r="B539" s="41"/>
      <c r="C539" s="206" t="s">
        <v>958</v>
      </c>
      <c r="D539" s="206" t="s">
        <v>120</v>
      </c>
      <c r="E539" s="207" t="s">
        <v>959</v>
      </c>
      <c r="F539" s="208" t="s">
        <v>960</v>
      </c>
      <c r="G539" s="209" t="s">
        <v>961</v>
      </c>
      <c r="H539" s="210">
        <v>1</v>
      </c>
      <c r="I539" s="211"/>
      <c r="J539" s="212">
        <f>ROUND(I539*H539,2)</f>
        <v>0</v>
      </c>
      <c r="K539" s="208" t="s">
        <v>19</v>
      </c>
      <c r="L539" s="46"/>
      <c r="M539" s="271" t="s">
        <v>19</v>
      </c>
      <c r="N539" s="272" t="s">
        <v>43</v>
      </c>
      <c r="O539" s="249"/>
      <c r="P539" s="273">
        <f>O539*H539</f>
        <v>0</v>
      </c>
      <c r="Q539" s="273">
        <v>0</v>
      </c>
      <c r="R539" s="273">
        <f>Q539*H539</f>
        <v>0</v>
      </c>
      <c r="S539" s="273">
        <v>0</v>
      </c>
      <c r="T539" s="274">
        <f>S539*H539</f>
        <v>0</v>
      </c>
      <c r="U539" s="40"/>
      <c r="V539" s="40"/>
      <c r="W539" s="40"/>
      <c r="X539" s="40"/>
      <c r="Y539" s="40"/>
      <c r="Z539" s="40"/>
      <c r="AA539" s="40"/>
      <c r="AB539" s="40"/>
      <c r="AC539" s="40"/>
      <c r="AD539" s="40"/>
      <c r="AE539" s="40"/>
      <c r="AR539" s="217" t="s">
        <v>602</v>
      </c>
      <c r="AT539" s="217" t="s">
        <v>120</v>
      </c>
      <c r="AU539" s="217" t="s">
        <v>82</v>
      </c>
      <c r="AY539" s="19" t="s">
        <v>118</v>
      </c>
      <c r="BE539" s="218">
        <f>IF(N539="základní",J539,0)</f>
        <v>0</v>
      </c>
      <c r="BF539" s="218">
        <f>IF(N539="snížená",J539,0)</f>
        <v>0</v>
      </c>
      <c r="BG539" s="218">
        <f>IF(N539="zákl. přenesená",J539,0)</f>
        <v>0</v>
      </c>
      <c r="BH539" s="218">
        <f>IF(N539="sníž. přenesená",J539,0)</f>
        <v>0</v>
      </c>
      <c r="BI539" s="218">
        <f>IF(N539="nulová",J539,0)</f>
        <v>0</v>
      </c>
      <c r="BJ539" s="19" t="s">
        <v>80</v>
      </c>
      <c r="BK539" s="218">
        <f>ROUND(I539*H539,2)</f>
        <v>0</v>
      </c>
      <c r="BL539" s="19" t="s">
        <v>602</v>
      </c>
      <c r="BM539" s="217" t="s">
        <v>962</v>
      </c>
    </row>
    <row r="540" s="2" customFormat="1" ht="6.96" customHeight="1">
      <c r="A540" s="40"/>
      <c r="B540" s="61"/>
      <c r="C540" s="62"/>
      <c r="D540" s="62"/>
      <c r="E540" s="62"/>
      <c r="F540" s="62"/>
      <c r="G540" s="62"/>
      <c r="H540" s="62"/>
      <c r="I540" s="62"/>
      <c r="J540" s="62"/>
      <c r="K540" s="62"/>
      <c r="L540" s="46"/>
      <c r="M540" s="40"/>
      <c r="O540" s="40"/>
      <c r="P540" s="40"/>
      <c r="Q540" s="40"/>
      <c r="R540" s="40"/>
      <c r="S540" s="40"/>
      <c r="T540" s="40"/>
      <c r="U540" s="40"/>
      <c r="V540" s="40"/>
      <c r="W540" s="40"/>
      <c r="X540" s="40"/>
      <c r="Y540" s="40"/>
      <c r="Z540" s="40"/>
      <c r="AA540" s="40"/>
      <c r="AB540" s="40"/>
      <c r="AC540" s="40"/>
      <c r="AD540" s="40"/>
      <c r="AE540" s="40"/>
    </row>
  </sheetData>
  <sheetProtection sheet="1" autoFilter="0" formatColumns="0" formatRows="0" objects="1" scenarios="1" spinCount="100000" saltValue="pjkNQ/PbuqpWkxeAoGZFf7fbmPfwOMe7OB5p94e2v6q7XdHdL3ibbbUlFUiLho+99zL8vvQ1o4pRj8VqmxOrDg==" hashValue="P/uXjh3vJJgCIWT3m9ILp+WAcXZN+EvBkHEI/UxeQPD3P6LPgTYgpgw0Jqx8I6Of16uc5NblZHb6iiTilpqbfw==" algorithmName="SHA-512" password="CC35"/>
  <autoFilter ref="C100:K539"/>
  <mergeCells count="9">
    <mergeCell ref="E7:H7"/>
    <mergeCell ref="E9:H9"/>
    <mergeCell ref="E18:H18"/>
    <mergeCell ref="E27:H27"/>
    <mergeCell ref="E48:H48"/>
    <mergeCell ref="E50:H50"/>
    <mergeCell ref="E91:H91"/>
    <mergeCell ref="E93:H93"/>
    <mergeCell ref="L2:V2"/>
  </mergeCells>
  <hyperlinks>
    <hyperlink ref="F105" r:id="rId1" display="https://podminky.urs.cz/item/CS_URS_2024_01/131251100"/>
    <hyperlink ref="F115" r:id="rId2" display="https://podminky.urs.cz/item/CS_URS_2024_01/162751117"/>
    <hyperlink ref="F118" r:id="rId3" display="https://podminky.urs.cz/item/CS_URS_2024_01/162751119"/>
    <hyperlink ref="F121" r:id="rId4" display="https://podminky.urs.cz/item/CS_URS_2024_01/167151101"/>
    <hyperlink ref="F123" r:id="rId5" display="https://podminky.urs.cz/item/CS_URS_2024_01/171201221"/>
    <hyperlink ref="F126" r:id="rId6" display="https://podminky.urs.cz/item/CS_URS_2024_01/171251201"/>
    <hyperlink ref="F128" r:id="rId7" display="https://podminky.urs.cz/item/CS_URS_2024_01/174151101"/>
    <hyperlink ref="F132" r:id="rId8" display="https://podminky.urs.cz/item/CS_URS_2024_01/181951112"/>
    <hyperlink ref="F138" r:id="rId9" display="https://podminky.urs.cz/item/CS_URS_2024_01/271542211"/>
    <hyperlink ref="F145" r:id="rId10" display="https://podminky.urs.cz/item/CS_URS_2024_01/273313611"/>
    <hyperlink ref="F148" r:id="rId11" display="https://podminky.urs.cz/item/CS_URS_2024_01/273321411"/>
    <hyperlink ref="F153" r:id="rId12" display="https://podminky.urs.cz/item/CS_URS_2024_01/273351121"/>
    <hyperlink ref="F161" r:id="rId13" display="https://podminky.urs.cz/item/CS_URS_2024_01/273351122"/>
    <hyperlink ref="F163" r:id="rId14" display="https://podminky.urs.cz/item/CS_URS_2024_01/273362021"/>
    <hyperlink ref="F169" r:id="rId15" display="https://podminky.urs.cz/item/CS_URS_2024_01/274321411"/>
    <hyperlink ref="F175" r:id="rId16" display="https://podminky.urs.cz/item/CS_URS_2024_01/274351121"/>
    <hyperlink ref="F181" r:id="rId17" display="https://podminky.urs.cz/item/CS_URS_2024_01/274351122"/>
    <hyperlink ref="F183" r:id="rId18" display="https://podminky.urs.cz/item/CS_URS_2024_01/274362021"/>
    <hyperlink ref="F201" r:id="rId19" display="https://podminky.urs.cz/item/CS_URS_2024_01/311238933"/>
    <hyperlink ref="F204" r:id="rId20" display="https://podminky.urs.cz/item/CS_URS_2024_01/311238935"/>
    <hyperlink ref="F207" r:id="rId21" display="https://podminky.urs.cz/item/CS_URS_2024_01/317168053"/>
    <hyperlink ref="F212" r:id="rId22" display="https://podminky.urs.cz/item/CS_URS_2024_01/317234410"/>
    <hyperlink ref="F215" r:id="rId23" display="https://podminky.urs.cz/item/CS_URS_2024_01/317941123"/>
    <hyperlink ref="F223" r:id="rId24" display="https://podminky.urs.cz/item/CS_URS_2024_01/317944321"/>
    <hyperlink ref="F226" r:id="rId25" display="https://podminky.urs.cz/item/CS_URS_2024_01/340231125"/>
    <hyperlink ref="F229" r:id="rId26" display="https://podminky.urs.cz/item/CS_URS_2024_01/346244381"/>
    <hyperlink ref="F233" r:id="rId27" display="https://podminky.urs.cz/item/CS_URS_2024_01/411321414"/>
    <hyperlink ref="F236" r:id="rId28" display="https://podminky.urs.cz/item/CS_URS_2024_01/411351011"/>
    <hyperlink ref="F241" r:id="rId29" display="https://podminky.urs.cz/item/CS_URS_2024_01/411351012"/>
    <hyperlink ref="F243" r:id="rId30" display="https://podminky.urs.cz/item/CS_URS_2024_01/411354311"/>
    <hyperlink ref="F246" r:id="rId31" display="https://podminky.urs.cz/item/CS_URS_2024_01/411354312"/>
    <hyperlink ref="F248" r:id="rId32" display="https://podminky.urs.cz/item/CS_URS_2024_01/411361821"/>
    <hyperlink ref="F252" r:id="rId33" display="https://podminky.urs.cz/item/CS_URS_2024_01/417321515"/>
    <hyperlink ref="F257" r:id="rId34" display="https://podminky.urs.cz/item/CS_URS_2024_01/417351115"/>
    <hyperlink ref="F262" r:id="rId35" display="https://podminky.urs.cz/item/CS_URS_2024_01/417351116"/>
    <hyperlink ref="F264" r:id="rId36" display="https://podminky.urs.cz/item/CS_URS_2024_01/417361821"/>
    <hyperlink ref="F274" r:id="rId37" display="https://podminky.urs.cz/item/CS_URS_2024_01/564831011"/>
    <hyperlink ref="F276" r:id="rId38" display="https://podminky.urs.cz/item/CS_URS_2024_01/596211110"/>
    <hyperlink ref="F281" r:id="rId39" display="https://podminky.urs.cz/item/CS_URS_2024_01/612321121"/>
    <hyperlink ref="F289" r:id="rId40" display="https://podminky.urs.cz/item/CS_URS_2024_01/612321141"/>
    <hyperlink ref="F296" r:id="rId41" display="https://podminky.urs.cz/item/CS_URS_2024_01/619995001"/>
    <hyperlink ref="F301" r:id="rId42" display="https://podminky.urs.cz/item/CS_URS_2024_01/631311214"/>
    <hyperlink ref="F304" r:id="rId43" display="https://podminky.urs.cz/item/CS_URS_2024_01/642942111"/>
    <hyperlink ref="F307" r:id="rId44" display="https://podminky.urs.cz/item/CS_URS_2024_01/642944121"/>
    <hyperlink ref="F311" r:id="rId45" display="https://podminky.urs.cz/item/CS_URS_2024_01/916231213"/>
    <hyperlink ref="F316" r:id="rId46" display="https://podminky.urs.cz/item/CS_URS_2024_01/916231293"/>
    <hyperlink ref="F318" r:id="rId47" display="https://podminky.urs.cz/item/CS_URS_2024_01/941111121"/>
    <hyperlink ref="F321" r:id="rId48" display="https://podminky.urs.cz/item/CS_URS_2024_01/941111221"/>
    <hyperlink ref="F324" r:id="rId49" display="https://podminky.urs.cz/item/CS_URS_2024_01/941111312"/>
    <hyperlink ref="F326" r:id="rId50" display="https://podminky.urs.cz/item/CS_URS_2024_01/941111821"/>
    <hyperlink ref="F328" r:id="rId51" display="https://podminky.urs.cz/item/CS_URS_2024_01/943211111"/>
    <hyperlink ref="F331" r:id="rId52" display="https://podminky.urs.cz/item/CS_URS_2024_01/943211119"/>
    <hyperlink ref="F333" r:id="rId53" display="https://podminky.urs.cz/item/CS_URS_2024_01/943211211"/>
    <hyperlink ref="F336" r:id="rId54" display="https://podminky.urs.cz/item/CS_URS_2024_01/943211811"/>
    <hyperlink ref="F338" r:id="rId55" display="https://podminky.urs.cz/item/CS_URS_2024_01/944511111"/>
    <hyperlink ref="F340" r:id="rId56" display="https://podminky.urs.cz/item/CS_URS_2024_01/944511211"/>
    <hyperlink ref="F343" r:id="rId57" display="https://podminky.urs.cz/item/CS_URS_2024_01/944511811"/>
    <hyperlink ref="F345" r:id="rId58" display="https://podminky.urs.cz/item/CS_URS_2024_01/949101111"/>
    <hyperlink ref="F348" r:id="rId59" display="https://podminky.urs.cz/item/CS_URS_2024_01/952901111"/>
    <hyperlink ref="F351" r:id="rId60" display="https://podminky.urs.cz/item/CS_URS_2024_01/952901114"/>
    <hyperlink ref="F354" r:id="rId61" display="https://podminky.urs.cz/item/CS_URS_2024_01/953241211"/>
    <hyperlink ref="F357" r:id="rId62" display="https://podminky.urs.cz/item/CS_URS_2024_01/953943211"/>
    <hyperlink ref="F362" r:id="rId63" display="https://podminky.urs.cz/item/CS_URS_2024_01/998011002"/>
    <hyperlink ref="F366" r:id="rId64" display="https://podminky.urs.cz/item/CS_URS_2024_01/711111001"/>
    <hyperlink ref="F373" r:id="rId65" display="https://podminky.urs.cz/item/CS_URS_2024_01/711112001"/>
    <hyperlink ref="F380" r:id="rId66" display="https://podminky.urs.cz/item/CS_URS_2024_01/711141559"/>
    <hyperlink ref="F387" r:id="rId67" display="https://podminky.urs.cz/item/CS_URS_2024_01/711142559"/>
    <hyperlink ref="F394" r:id="rId68" display="https://podminky.urs.cz/item/CS_URS_2024_01/711161273"/>
    <hyperlink ref="F401" r:id="rId69" display="https://podminky.urs.cz/item/CS_URS_2024_01/998711102"/>
    <hyperlink ref="F404" r:id="rId70" display="https://podminky.urs.cz/item/CS_URS_2024_01/712363404"/>
    <hyperlink ref="F409" r:id="rId71" display="https://podminky.urs.cz/item/CS_URS_2024_01/712363411"/>
    <hyperlink ref="F414" r:id="rId72" display="https://podminky.urs.cz/item/CS_URS_2024_01/998712102"/>
    <hyperlink ref="F417" r:id="rId73" display="https://podminky.urs.cz/item/CS_URS_2024_01/713123211"/>
    <hyperlink ref="F425" r:id="rId74" display="https://podminky.urs.cz/item/CS_URS_2024_01/713141151"/>
    <hyperlink ref="F432" r:id="rId75" display="https://podminky.urs.cz/item/CS_URS_2024_01/713141222"/>
    <hyperlink ref="F435" r:id="rId76" display="https://podminky.urs.cz/item/CS_URS_2024_01/713141223"/>
    <hyperlink ref="F438" r:id="rId77" display="https://podminky.urs.cz/item/CS_URS_2024_01/998713102"/>
    <hyperlink ref="F441" r:id="rId78" display="https://podminky.urs.cz/item/CS_URS_2024_01/751398021"/>
    <hyperlink ref="F445" r:id="rId79" display="https://podminky.urs.cz/item/CS_URS_2024_01/998751101"/>
    <hyperlink ref="F448" r:id="rId80" display="https://podminky.urs.cz/item/CS_URS_2024_01/762810047"/>
    <hyperlink ref="F451" r:id="rId81" display="https://podminky.urs.cz/item/CS_URS_2024_01/998762102"/>
    <hyperlink ref="F454" r:id="rId82" display="https://podminky.urs.cz/item/CS_URS_2024_01/764242304"/>
    <hyperlink ref="F459" r:id="rId83" display="https://podminky.urs.cz/item/CS_URS_2024_01/764242334"/>
    <hyperlink ref="F464" r:id="rId84" display="https://podminky.urs.cz/item/CS_URS_2024_01/764341304"/>
    <hyperlink ref="F469" r:id="rId85" display="https://podminky.urs.cz/item/CS_URS_2024_01/764541305"/>
    <hyperlink ref="F474" r:id="rId86" display="https://podminky.urs.cz/item/CS_URS_2024_01/764548323"/>
    <hyperlink ref="F479" r:id="rId87" display="https://podminky.urs.cz/item/CS_URS_2024_01/998764102"/>
    <hyperlink ref="F482" r:id="rId88" display="https://podminky.urs.cz/item/CS_URS_2024_01/766660001"/>
    <hyperlink ref="F485" r:id="rId89" display="https://podminky.urs.cz/item/CS_URS_2024_01/998766102"/>
    <hyperlink ref="F488" r:id="rId90" display="https://podminky.urs.cz/item/CS_URS_2024_01/767391112"/>
    <hyperlink ref="F493" r:id="rId91" display="https://podminky.urs.cz/item/CS_URS_2024_01/767427322"/>
    <hyperlink ref="F502" r:id="rId92" display="https://podminky.urs.cz/item/CS_URS_2024_01/767640111"/>
    <hyperlink ref="F506" r:id="rId93" display="https://podminky.urs.cz/item/CS_URS_2024_01/767642213"/>
    <hyperlink ref="F509" r:id="rId94" display="https://podminky.urs.cz/item/CS_URS_2024_01/767861011"/>
    <hyperlink ref="F512" r:id="rId95" display="https://podminky.urs.cz/item/CS_URS_2024_01/998767102"/>
    <hyperlink ref="F515" r:id="rId96" display="https://podminky.urs.cz/item/CS_URS_2024_01/783901453"/>
    <hyperlink ref="F517" r:id="rId97" display="https://podminky.urs.cz/item/CS_URS_2024_01/783933161"/>
    <hyperlink ref="F519" r:id="rId98" display="https://podminky.urs.cz/item/CS_URS_2024_01/783937163"/>
    <hyperlink ref="F527" r:id="rId99" display="https://podminky.urs.cz/item/CS_URS_2024_01/784181121"/>
    <hyperlink ref="F529" r:id="rId100" display="https://podminky.urs.cz/item/CS_URS_2024_01/78422110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0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88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82</v>
      </c>
    </row>
    <row r="4" s="1" customFormat="1" ht="24.96" customHeight="1">
      <c r="B4" s="22"/>
      <c r="D4" s="132" t="s">
        <v>92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Bezbariérový vstup do Menzy Bory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93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963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15. 1. 2024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19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27</v>
      </c>
      <c r="F15" s="40"/>
      <c r="G15" s="40"/>
      <c r="H15" s="40"/>
      <c r="I15" s="134" t="s">
        <v>28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29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28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31</v>
      </c>
      <c r="E20" s="40"/>
      <c r="F20" s="40"/>
      <c r="G20" s="40"/>
      <c r="H20" s="40"/>
      <c r="I20" s="134" t="s">
        <v>26</v>
      </c>
      <c r="J20" s="138" t="s">
        <v>19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32</v>
      </c>
      <c r="F21" s="40"/>
      <c r="G21" s="40"/>
      <c r="H21" s="40"/>
      <c r="I21" s="134" t="s">
        <v>28</v>
      </c>
      <c r="J21" s="138" t="s">
        <v>19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34</v>
      </c>
      <c r="E23" s="40"/>
      <c r="F23" s="40"/>
      <c r="G23" s="40"/>
      <c r="H23" s="40"/>
      <c r="I23" s="134" t="s">
        <v>26</v>
      </c>
      <c r="J23" s="138" t="str">
        <f>IF('Rekapitulace stavby'!AN19="","",'Rekapitulace stavby'!AN19)</f>
        <v/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tr">
        <f>IF('Rekapitulace stavby'!E20="","",'Rekapitulace stavby'!E20)</f>
        <v xml:space="preserve"> </v>
      </c>
      <c r="F24" s="40"/>
      <c r="G24" s="40"/>
      <c r="H24" s="40"/>
      <c r="I24" s="134" t="s">
        <v>28</v>
      </c>
      <c r="J24" s="138" t="str">
        <f>IF('Rekapitulace stavby'!AN20="","",'Rekapitulace stavby'!AN20)</f>
        <v/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36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38</v>
      </c>
      <c r="E30" s="40"/>
      <c r="F30" s="40"/>
      <c r="G30" s="40"/>
      <c r="H30" s="40"/>
      <c r="I30" s="40"/>
      <c r="J30" s="146">
        <f>ROUND(J84,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40</v>
      </c>
      <c r="G32" s="40"/>
      <c r="H32" s="40"/>
      <c r="I32" s="147" t="s">
        <v>39</v>
      </c>
      <c r="J32" s="147" t="s">
        <v>41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42</v>
      </c>
      <c r="E33" s="134" t="s">
        <v>43</v>
      </c>
      <c r="F33" s="149">
        <f>ROUND((SUM(BE84:BE113)),  2)</f>
        <v>0</v>
      </c>
      <c r="G33" s="40"/>
      <c r="H33" s="40"/>
      <c r="I33" s="150">
        <v>0.20999999999999999</v>
      </c>
      <c r="J33" s="149">
        <f>ROUND(((SUM(BE84:BE113))*I33),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44</v>
      </c>
      <c r="F34" s="149">
        <f>ROUND((SUM(BF84:BF113)),  2)</f>
        <v>0</v>
      </c>
      <c r="G34" s="40"/>
      <c r="H34" s="40"/>
      <c r="I34" s="150">
        <v>0.12</v>
      </c>
      <c r="J34" s="149">
        <f>ROUND(((SUM(BF84:BF113))*I34),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45</v>
      </c>
      <c r="F35" s="149">
        <f>ROUND((SUM(BG84:BG113)),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46</v>
      </c>
      <c r="F36" s="149">
        <f>ROUND((SUM(BH84:BH113)),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47</v>
      </c>
      <c r="F37" s="149">
        <f>ROUND((SUM(BI84:BI113)),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48</v>
      </c>
      <c r="E39" s="153"/>
      <c r="F39" s="153"/>
      <c r="G39" s="154" t="s">
        <v>49</v>
      </c>
      <c r="H39" s="155" t="s">
        <v>50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95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Bezbariérový vstup do Menzy Bory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93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0.03 - Instalace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Univerzitní 2732/8</v>
      </c>
      <c r="G52" s="42"/>
      <c r="H52" s="42"/>
      <c r="I52" s="34" t="s">
        <v>23</v>
      </c>
      <c r="J52" s="74" t="str">
        <f>IF(J12="","",J12)</f>
        <v>15. 1. 2024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25.65" customHeight="1">
      <c r="A54" s="40"/>
      <c r="B54" s="41"/>
      <c r="C54" s="34" t="s">
        <v>25</v>
      </c>
      <c r="D54" s="42"/>
      <c r="E54" s="42"/>
      <c r="F54" s="29" t="str">
        <f>E15</f>
        <v>Západočeská univerzita v Plzni</v>
      </c>
      <c r="G54" s="42"/>
      <c r="H54" s="42"/>
      <c r="I54" s="34" t="s">
        <v>31</v>
      </c>
      <c r="J54" s="38" t="str">
        <f>E21</f>
        <v>VH Steel and Construction s.r.o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34</v>
      </c>
      <c r="J55" s="38" t="str">
        <f>E24</f>
        <v xml:space="preserve"> 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96</v>
      </c>
      <c r="D57" s="164"/>
      <c r="E57" s="164"/>
      <c r="F57" s="164"/>
      <c r="G57" s="164"/>
      <c r="H57" s="164"/>
      <c r="I57" s="164"/>
      <c r="J57" s="165" t="s">
        <v>97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70</v>
      </c>
      <c r="D59" s="42"/>
      <c r="E59" s="42"/>
      <c r="F59" s="42"/>
      <c r="G59" s="42"/>
      <c r="H59" s="42"/>
      <c r="I59" s="42"/>
      <c r="J59" s="104">
        <f>J84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98</v>
      </c>
    </row>
    <row r="60" s="9" customFormat="1" ht="24.96" customHeight="1">
      <c r="A60" s="9"/>
      <c r="B60" s="167"/>
      <c r="C60" s="168"/>
      <c r="D60" s="169" t="s">
        <v>99</v>
      </c>
      <c r="E60" s="170"/>
      <c r="F60" s="170"/>
      <c r="G60" s="170"/>
      <c r="H60" s="170"/>
      <c r="I60" s="170"/>
      <c r="J60" s="171">
        <f>J85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964</v>
      </c>
      <c r="E61" s="176"/>
      <c r="F61" s="176"/>
      <c r="G61" s="176"/>
      <c r="H61" s="176"/>
      <c r="I61" s="176"/>
      <c r="J61" s="177">
        <f>J86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9" customFormat="1" ht="24.96" customHeight="1">
      <c r="A62" s="9"/>
      <c r="B62" s="167"/>
      <c r="C62" s="168"/>
      <c r="D62" s="169" t="s">
        <v>200</v>
      </c>
      <c r="E62" s="170"/>
      <c r="F62" s="170"/>
      <c r="G62" s="170"/>
      <c r="H62" s="170"/>
      <c r="I62" s="170"/>
      <c r="J62" s="171">
        <f>J88</f>
        <v>0</v>
      </c>
      <c r="K62" s="168"/>
      <c r="L62" s="172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10" customFormat="1" ht="19.92" customHeight="1">
      <c r="A63" s="10"/>
      <c r="B63" s="173"/>
      <c r="C63" s="174"/>
      <c r="D63" s="175" t="s">
        <v>965</v>
      </c>
      <c r="E63" s="176"/>
      <c r="F63" s="176"/>
      <c r="G63" s="176"/>
      <c r="H63" s="176"/>
      <c r="I63" s="176"/>
      <c r="J63" s="177">
        <f>J89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966</v>
      </c>
      <c r="E64" s="176"/>
      <c r="F64" s="176"/>
      <c r="G64" s="176"/>
      <c r="H64" s="176"/>
      <c r="I64" s="176"/>
      <c r="J64" s="177">
        <f>J107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2" customFormat="1" ht="21.84" customHeight="1">
      <c r="A65" s="40"/>
      <c r="B65" s="41"/>
      <c r="C65" s="42"/>
      <c r="D65" s="42"/>
      <c r="E65" s="42"/>
      <c r="F65" s="42"/>
      <c r="G65" s="42"/>
      <c r="H65" s="42"/>
      <c r="I65" s="42"/>
      <c r="J65" s="42"/>
      <c r="K65" s="42"/>
      <c r="L65" s="136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 s="2" customFormat="1" ht="6.96" customHeight="1">
      <c r="A66" s="40"/>
      <c r="B66" s="61"/>
      <c r="C66" s="62"/>
      <c r="D66" s="62"/>
      <c r="E66" s="62"/>
      <c r="F66" s="62"/>
      <c r="G66" s="62"/>
      <c r="H66" s="62"/>
      <c r="I66" s="62"/>
      <c r="J66" s="62"/>
      <c r="K66" s="62"/>
      <c r="L66" s="136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70" s="2" customFormat="1" ht="6.96" customHeight="1">
      <c r="A70" s="40"/>
      <c r="B70" s="63"/>
      <c r="C70" s="64"/>
      <c r="D70" s="64"/>
      <c r="E70" s="64"/>
      <c r="F70" s="64"/>
      <c r="G70" s="64"/>
      <c r="H70" s="64"/>
      <c r="I70" s="64"/>
      <c r="J70" s="64"/>
      <c r="K70" s="64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24.96" customHeight="1">
      <c r="A71" s="40"/>
      <c r="B71" s="41"/>
      <c r="C71" s="25" t="s">
        <v>103</v>
      </c>
      <c r="D71" s="42"/>
      <c r="E71" s="42"/>
      <c r="F71" s="42"/>
      <c r="G71" s="42"/>
      <c r="H71" s="42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6.96" customHeight="1">
      <c r="A72" s="40"/>
      <c r="B72" s="41"/>
      <c r="C72" s="42"/>
      <c r="D72" s="42"/>
      <c r="E72" s="42"/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2" customHeight="1">
      <c r="A73" s="40"/>
      <c r="B73" s="41"/>
      <c r="C73" s="34" t="s">
        <v>16</v>
      </c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6.5" customHeight="1">
      <c r="A74" s="40"/>
      <c r="B74" s="41"/>
      <c r="C74" s="42"/>
      <c r="D74" s="42"/>
      <c r="E74" s="162" t="str">
        <f>E7</f>
        <v>Bezbariérový vstup do Menzy Bory</v>
      </c>
      <c r="F74" s="34"/>
      <c r="G74" s="34"/>
      <c r="H74" s="34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4" t="s">
        <v>93</v>
      </c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6.5" customHeight="1">
      <c r="A76" s="40"/>
      <c r="B76" s="41"/>
      <c r="C76" s="42"/>
      <c r="D76" s="42"/>
      <c r="E76" s="71" t="str">
        <f>E9</f>
        <v>0.03 - Instalace</v>
      </c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4" t="s">
        <v>21</v>
      </c>
      <c r="D78" s="42"/>
      <c r="E78" s="42"/>
      <c r="F78" s="29" t="str">
        <f>F12</f>
        <v>Univerzitní 2732/8</v>
      </c>
      <c r="G78" s="42"/>
      <c r="H78" s="42"/>
      <c r="I78" s="34" t="s">
        <v>23</v>
      </c>
      <c r="J78" s="74" t="str">
        <f>IF(J12="","",J12)</f>
        <v>15. 1. 2024</v>
      </c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6.96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25.65" customHeight="1">
      <c r="A80" s="40"/>
      <c r="B80" s="41"/>
      <c r="C80" s="34" t="s">
        <v>25</v>
      </c>
      <c r="D80" s="42"/>
      <c r="E80" s="42"/>
      <c r="F80" s="29" t="str">
        <f>E15</f>
        <v>Západočeská univerzita v Plzni</v>
      </c>
      <c r="G80" s="42"/>
      <c r="H80" s="42"/>
      <c r="I80" s="34" t="s">
        <v>31</v>
      </c>
      <c r="J80" s="38" t="str">
        <f>E21</f>
        <v>VH Steel and Construction s.r.o</v>
      </c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5.15" customHeight="1">
      <c r="A81" s="40"/>
      <c r="B81" s="41"/>
      <c r="C81" s="34" t="s">
        <v>29</v>
      </c>
      <c r="D81" s="42"/>
      <c r="E81" s="42"/>
      <c r="F81" s="29" t="str">
        <f>IF(E18="","",E18)</f>
        <v>Vyplň údaj</v>
      </c>
      <c r="G81" s="42"/>
      <c r="H81" s="42"/>
      <c r="I81" s="34" t="s">
        <v>34</v>
      </c>
      <c r="J81" s="38" t="str">
        <f>E24</f>
        <v xml:space="preserve"> </v>
      </c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0.32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11" customFormat="1" ht="29.28" customHeight="1">
      <c r="A83" s="179"/>
      <c r="B83" s="180"/>
      <c r="C83" s="181" t="s">
        <v>104</v>
      </c>
      <c r="D83" s="182" t="s">
        <v>57</v>
      </c>
      <c r="E83" s="182" t="s">
        <v>53</v>
      </c>
      <c r="F83" s="182" t="s">
        <v>54</v>
      </c>
      <c r="G83" s="182" t="s">
        <v>105</v>
      </c>
      <c r="H83" s="182" t="s">
        <v>106</v>
      </c>
      <c r="I83" s="182" t="s">
        <v>107</v>
      </c>
      <c r="J83" s="182" t="s">
        <v>97</v>
      </c>
      <c r="K83" s="183" t="s">
        <v>108</v>
      </c>
      <c r="L83" s="184"/>
      <c r="M83" s="94" t="s">
        <v>19</v>
      </c>
      <c r="N83" s="95" t="s">
        <v>42</v>
      </c>
      <c r="O83" s="95" t="s">
        <v>109</v>
      </c>
      <c r="P83" s="95" t="s">
        <v>110</v>
      </c>
      <c r="Q83" s="95" t="s">
        <v>111</v>
      </c>
      <c r="R83" s="95" t="s">
        <v>112</v>
      </c>
      <c r="S83" s="95" t="s">
        <v>113</v>
      </c>
      <c r="T83" s="96" t="s">
        <v>114</v>
      </c>
      <c r="U83" s="179"/>
      <c r="V83" s="179"/>
      <c r="W83" s="179"/>
      <c r="X83" s="179"/>
      <c r="Y83" s="179"/>
      <c r="Z83" s="179"/>
      <c r="AA83" s="179"/>
      <c r="AB83" s="179"/>
      <c r="AC83" s="179"/>
      <c r="AD83" s="179"/>
      <c r="AE83" s="179"/>
    </row>
    <row r="84" s="2" customFormat="1" ht="22.8" customHeight="1">
      <c r="A84" s="40"/>
      <c r="B84" s="41"/>
      <c r="C84" s="101" t="s">
        <v>115</v>
      </c>
      <c r="D84" s="42"/>
      <c r="E84" s="42"/>
      <c r="F84" s="42"/>
      <c r="G84" s="42"/>
      <c r="H84" s="42"/>
      <c r="I84" s="42"/>
      <c r="J84" s="185">
        <f>BK84</f>
        <v>0</v>
      </c>
      <c r="K84" s="42"/>
      <c r="L84" s="46"/>
      <c r="M84" s="97"/>
      <c r="N84" s="186"/>
      <c r="O84" s="98"/>
      <c r="P84" s="187">
        <f>P85+P88</f>
        <v>0</v>
      </c>
      <c r="Q84" s="98"/>
      <c r="R84" s="187">
        <f>R85+R88</f>
        <v>0</v>
      </c>
      <c r="S84" s="98"/>
      <c r="T84" s="188">
        <f>T85+T88</f>
        <v>0</v>
      </c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T84" s="19" t="s">
        <v>71</v>
      </c>
      <c r="AU84" s="19" t="s">
        <v>98</v>
      </c>
      <c r="BK84" s="189">
        <f>BK85+BK88</f>
        <v>0</v>
      </c>
    </row>
    <row r="85" s="12" customFormat="1" ht="25.92" customHeight="1">
      <c r="A85" s="12"/>
      <c r="B85" s="190"/>
      <c r="C85" s="191"/>
      <c r="D85" s="192" t="s">
        <v>71</v>
      </c>
      <c r="E85" s="193" t="s">
        <v>116</v>
      </c>
      <c r="F85" s="193" t="s">
        <v>117</v>
      </c>
      <c r="G85" s="191"/>
      <c r="H85" s="191"/>
      <c r="I85" s="194"/>
      <c r="J85" s="195">
        <f>BK85</f>
        <v>0</v>
      </c>
      <c r="K85" s="191"/>
      <c r="L85" s="196"/>
      <c r="M85" s="197"/>
      <c r="N85" s="198"/>
      <c r="O85" s="198"/>
      <c r="P85" s="199">
        <f>P86</f>
        <v>0</v>
      </c>
      <c r="Q85" s="198"/>
      <c r="R85" s="199">
        <f>R86</f>
        <v>0</v>
      </c>
      <c r="S85" s="198"/>
      <c r="T85" s="200">
        <f>T86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1" t="s">
        <v>80</v>
      </c>
      <c r="AT85" s="202" t="s">
        <v>71</v>
      </c>
      <c r="AU85" s="202" t="s">
        <v>72</v>
      </c>
      <c r="AY85" s="201" t="s">
        <v>118</v>
      </c>
      <c r="BK85" s="203">
        <f>BK86</f>
        <v>0</v>
      </c>
    </row>
    <row r="86" s="12" customFormat="1" ht="22.8" customHeight="1">
      <c r="A86" s="12"/>
      <c r="B86" s="190"/>
      <c r="C86" s="191"/>
      <c r="D86" s="192" t="s">
        <v>71</v>
      </c>
      <c r="E86" s="204" t="s">
        <v>172</v>
      </c>
      <c r="F86" s="204" t="s">
        <v>967</v>
      </c>
      <c r="G86" s="191"/>
      <c r="H86" s="191"/>
      <c r="I86" s="194"/>
      <c r="J86" s="205">
        <f>BK86</f>
        <v>0</v>
      </c>
      <c r="K86" s="191"/>
      <c r="L86" s="196"/>
      <c r="M86" s="197"/>
      <c r="N86" s="198"/>
      <c r="O86" s="198"/>
      <c r="P86" s="199">
        <f>P87</f>
        <v>0</v>
      </c>
      <c r="Q86" s="198"/>
      <c r="R86" s="199">
        <f>R87</f>
        <v>0</v>
      </c>
      <c r="S86" s="198"/>
      <c r="T86" s="200">
        <f>T87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1" t="s">
        <v>80</v>
      </c>
      <c r="AT86" s="202" t="s">
        <v>71</v>
      </c>
      <c r="AU86" s="202" t="s">
        <v>80</v>
      </c>
      <c r="AY86" s="201" t="s">
        <v>118</v>
      </c>
      <c r="BK86" s="203">
        <f>BK87</f>
        <v>0</v>
      </c>
    </row>
    <row r="87" s="2" customFormat="1" ht="16.5" customHeight="1">
      <c r="A87" s="40"/>
      <c r="B87" s="41"/>
      <c r="C87" s="206" t="s">
        <v>80</v>
      </c>
      <c r="D87" s="206" t="s">
        <v>120</v>
      </c>
      <c r="E87" s="207" t="s">
        <v>968</v>
      </c>
      <c r="F87" s="208" t="s">
        <v>969</v>
      </c>
      <c r="G87" s="209" t="s">
        <v>961</v>
      </c>
      <c r="H87" s="210">
        <v>1</v>
      </c>
      <c r="I87" s="211"/>
      <c r="J87" s="212">
        <f>ROUND(I87*H87,2)</f>
        <v>0</v>
      </c>
      <c r="K87" s="208" t="s">
        <v>19</v>
      </c>
      <c r="L87" s="46"/>
      <c r="M87" s="213" t="s">
        <v>19</v>
      </c>
      <c r="N87" s="214" t="s">
        <v>43</v>
      </c>
      <c r="O87" s="86"/>
      <c r="P87" s="215">
        <f>O87*H87</f>
        <v>0</v>
      </c>
      <c r="Q87" s="215">
        <v>0</v>
      </c>
      <c r="R87" s="215">
        <f>Q87*H87</f>
        <v>0</v>
      </c>
      <c r="S87" s="215">
        <v>0</v>
      </c>
      <c r="T87" s="216">
        <f>S87*H87</f>
        <v>0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R87" s="217" t="s">
        <v>125</v>
      </c>
      <c r="AT87" s="217" t="s">
        <v>120</v>
      </c>
      <c r="AU87" s="217" t="s">
        <v>82</v>
      </c>
      <c r="AY87" s="19" t="s">
        <v>118</v>
      </c>
      <c r="BE87" s="218">
        <f>IF(N87="základní",J87,0)</f>
        <v>0</v>
      </c>
      <c r="BF87" s="218">
        <f>IF(N87="snížená",J87,0)</f>
        <v>0</v>
      </c>
      <c r="BG87" s="218">
        <f>IF(N87="zákl. přenesená",J87,0)</f>
        <v>0</v>
      </c>
      <c r="BH87" s="218">
        <f>IF(N87="sníž. přenesená",J87,0)</f>
        <v>0</v>
      </c>
      <c r="BI87" s="218">
        <f>IF(N87="nulová",J87,0)</f>
        <v>0</v>
      </c>
      <c r="BJ87" s="19" t="s">
        <v>80</v>
      </c>
      <c r="BK87" s="218">
        <f>ROUND(I87*H87,2)</f>
        <v>0</v>
      </c>
      <c r="BL87" s="19" t="s">
        <v>125</v>
      </c>
      <c r="BM87" s="217" t="s">
        <v>970</v>
      </c>
    </row>
    <row r="88" s="12" customFormat="1" ht="25.92" customHeight="1">
      <c r="A88" s="12"/>
      <c r="B88" s="190"/>
      <c r="C88" s="191"/>
      <c r="D88" s="192" t="s">
        <v>71</v>
      </c>
      <c r="E88" s="193" t="s">
        <v>650</v>
      </c>
      <c r="F88" s="193" t="s">
        <v>651</v>
      </c>
      <c r="G88" s="191"/>
      <c r="H88" s="191"/>
      <c r="I88" s="194"/>
      <c r="J88" s="195">
        <f>BK88</f>
        <v>0</v>
      </c>
      <c r="K88" s="191"/>
      <c r="L88" s="196"/>
      <c r="M88" s="197"/>
      <c r="N88" s="198"/>
      <c r="O88" s="198"/>
      <c r="P88" s="199">
        <f>P89+P107</f>
        <v>0</v>
      </c>
      <c r="Q88" s="198"/>
      <c r="R88" s="199">
        <f>R89+R107</f>
        <v>0</v>
      </c>
      <c r="S88" s="198"/>
      <c r="T88" s="200">
        <f>T89+T107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1" t="s">
        <v>82</v>
      </c>
      <c r="AT88" s="202" t="s">
        <v>71</v>
      </c>
      <c r="AU88" s="202" t="s">
        <v>72</v>
      </c>
      <c r="AY88" s="201" t="s">
        <v>118</v>
      </c>
      <c r="BK88" s="203">
        <f>BK89+BK107</f>
        <v>0</v>
      </c>
    </row>
    <row r="89" s="12" customFormat="1" ht="22.8" customHeight="1">
      <c r="A89" s="12"/>
      <c r="B89" s="190"/>
      <c r="C89" s="191"/>
      <c r="D89" s="192" t="s">
        <v>71</v>
      </c>
      <c r="E89" s="204" t="s">
        <v>971</v>
      </c>
      <c r="F89" s="204" t="s">
        <v>972</v>
      </c>
      <c r="G89" s="191"/>
      <c r="H89" s="191"/>
      <c r="I89" s="194"/>
      <c r="J89" s="205">
        <f>BK89</f>
        <v>0</v>
      </c>
      <c r="K89" s="191"/>
      <c r="L89" s="196"/>
      <c r="M89" s="197"/>
      <c r="N89" s="198"/>
      <c r="O89" s="198"/>
      <c r="P89" s="199">
        <f>SUM(P90:P106)</f>
        <v>0</v>
      </c>
      <c r="Q89" s="198"/>
      <c r="R89" s="199">
        <f>SUM(R90:R106)</f>
        <v>0</v>
      </c>
      <c r="S89" s="198"/>
      <c r="T89" s="200">
        <f>SUM(T90:T106)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1" t="s">
        <v>82</v>
      </c>
      <c r="AT89" s="202" t="s">
        <v>71</v>
      </c>
      <c r="AU89" s="202" t="s">
        <v>80</v>
      </c>
      <c r="AY89" s="201" t="s">
        <v>118</v>
      </c>
      <c r="BK89" s="203">
        <f>SUM(BK90:BK106)</f>
        <v>0</v>
      </c>
    </row>
    <row r="90" s="2" customFormat="1" ht="16.5" customHeight="1">
      <c r="A90" s="40"/>
      <c r="B90" s="41"/>
      <c r="C90" s="206" t="s">
        <v>82</v>
      </c>
      <c r="D90" s="206" t="s">
        <v>120</v>
      </c>
      <c r="E90" s="207" t="s">
        <v>973</v>
      </c>
      <c r="F90" s="208" t="s">
        <v>974</v>
      </c>
      <c r="G90" s="209" t="s">
        <v>961</v>
      </c>
      <c r="H90" s="210">
        <v>1</v>
      </c>
      <c r="I90" s="211"/>
      <c r="J90" s="212">
        <f>ROUND(I90*H90,2)</f>
        <v>0</v>
      </c>
      <c r="K90" s="208" t="s">
        <v>19</v>
      </c>
      <c r="L90" s="46"/>
      <c r="M90" s="213" t="s">
        <v>19</v>
      </c>
      <c r="N90" s="214" t="s">
        <v>43</v>
      </c>
      <c r="O90" s="86"/>
      <c r="P90" s="215">
        <f>O90*H90</f>
        <v>0</v>
      </c>
      <c r="Q90" s="215">
        <v>0</v>
      </c>
      <c r="R90" s="215">
        <f>Q90*H90</f>
        <v>0</v>
      </c>
      <c r="S90" s="215">
        <v>0</v>
      </c>
      <c r="T90" s="216">
        <f>S90*H90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17" t="s">
        <v>308</v>
      </c>
      <c r="AT90" s="217" t="s">
        <v>120</v>
      </c>
      <c r="AU90" s="217" t="s">
        <v>82</v>
      </c>
      <c r="AY90" s="19" t="s">
        <v>118</v>
      </c>
      <c r="BE90" s="218">
        <f>IF(N90="základní",J90,0)</f>
        <v>0</v>
      </c>
      <c r="BF90" s="218">
        <f>IF(N90="snížená",J90,0)</f>
        <v>0</v>
      </c>
      <c r="BG90" s="218">
        <f>IF(N90="zákl. přenesená",J90,0)</f>
        <v>0</v>
      </c>
      <c r="BH90" s="218">
        <f>IF(N90="sníž. přenesená",J90,0)</f>
        <v>0</v>
      </c>
      <c r="BI90" s="218">
        <f>IF(N90="nulová",J90,0)</f>
        <v>0</v>
      </c>
      <c r="BJ90" s="19" t="s">
        <v>80</v>
      </c>
      <c r="BK90" s="218">
        <f>ROUND(I90*H90,2)</f>
        <v>0</v>
      </c>
      <c r="BL90" s="19" t="s">
        <v>308</v>
      </c>
      <c r="BM90" s="217" t="s">
        <v>975</v>
      </c>
    </row>
    <row r="91" s="15" customFormat="1">
      <c r="A91" s="15"/>
      <c r="B91" s="251"/>
      <c r="C91" s="252"/>
      <c r="D91" s="226" t="s">
        <v>139</v>
      </c>
      <c r="E91" s="253" t="s">
        <v>19</v>
      </c>
      <c r="F91" s="254" t="s">
        <v>976</v>
      </c>
      <c r="G91" s="252"/>
      <c r="H91" s="253" t="s">
        <v>19</v>
      </c>
      <c r="I91" s="255"/>
      <c r="J91" s="252"/>
      <c r="K91" s="252"/>
      <c r="L91" s="256"/>
      <c r="M91" s="257"/>
      <c r="N91" s="258"/>
      <c r="O91" s="258"/>
      <c r="P91" s="258"/>
      <c r="Q91" s="258"/>
      <c r="R91" s="258"/>
      <c r="S91" s="258"/>
      <c r="T91" s="259"/>
      <c r="U91" s="15"/>
      <c r="V91" s="15"/>
      <c r="W91" s="15"/>
      <c r="X91" s="15"/>
      <c r="Y91" s="15"/>
      <c r="Z91" s="15"/>
      <c r="AA91" s="15"/>
      <c r="AB91" s="15"/>
      <c r="AC91" s="15"/>
      <c r="AD91" s="15"/>
      <c r="AE91" s="15"/>
      <c r="AT91" s="260" t="s">
        <v>139</v>
      </c>
      <c r="AU91" s="260" t="s">
        <v>82</v>
      </c>
      <c r="AV91" s="15" t="s">
        <v>80</v>
      </c>
      <c r="AW91" s="15" t="s">
        <v>33</v>
      </c>
      <c r="AX91" s="15" t="s">
        <v>72</v>
      </c>
      <c r="AY91" s="260" t="s">
        <v>118</v>
      </c>
    </row>
    <row r="92" s="15" customFormat="1">
      <c r="A92" s="15"/>
      <c r="B92" s="251"/>
      <c r="C92" s="252"/>
      <c r="D92" s="226" t="s">
        <v>139</v>
      </c>
      <c r="E92" s="253" t="s">
        <v>19</v>
      </c>
      <c r="F92" s="254" t="s">
        <v>977</v>
      </c>
      <c r="G92" s="252"/>
      <c r="H92" s="253" t="s">
        <v>19</v>
      </c>
      <c r="I92" s="255"/>
      <c r="J92" s="252"/>
      <c r="K92" s="252"/>
      <c r="L92" s="256"/>
      <c r="M92" s="257"/>
      <c r="N92" s="258"/>
      <c r="O92" s="258"/>
      <c r="P92" s="258"/>
      <c r="Q92" s="258"/>
      <c r="R92" s="258"/>
      <c r="S92" s="258"/>
      <c r="T92" s="259"/>
      <c r="U92" s="15"/>
      <c r="V92" s="15"/>
      <c r="W92" s="15"/>
      <c r="X92" s="15"/>
      <c r="Y92" s="15"/>
      <c r="Z92" s="15"/>
      <c r="AA92" s="15"/>
      <c r="AB92" s="15"/>
      <c r="AC92" s="15"/>
      <c r="AD92" s="15"/>
      <c r="AE92" s="15"/>
      <c r="AT92" s="260" t="s">
        <v>139</v>
      </c>
      <c r="AU92" s="260" t="s">
        <v>82</v>
      </c>
      <c r="AV92" s="15" t="s">
        <v>80</v>
      </c>
      <c r="AW92" s="15" t="s">
        <v>33</v>
      </c>
      <c r="AX92" s="15" t="s">
        <v>72</v>
      </c>
      <c r="AY92" s="260" t="s">
        <v>118</v>
      </c>
    </row>
    <row r="93" s="15" customFormat="1">
      <c r="A93" s="15"/>
      <c r="B93" s="251"/>
      <c r="C93" s="252"/>
      <c r="D93" s="226" t="s">
        <v>139</v>
      </c>
      <c r="E93" s="253" t="s">
        <v>19</v>
      </c>
      <c r="F93" s="254" t="s">
        <v>978</v>
      </c>
      <c r="G93" s="252"/>
      <c r="H93" s="253" t="s">
        <v>19</v>
      </c>
      <c r="I93" s="255"/>
      <c r="J93" s="252"/>
      <c r="K93" s="252"/>
      <c r="L93" s="256"/>
      <c r="M93" s="257"/>
      <c r="N93" s="258"/>
      <c r="O93" s="258"/>
      <c r="P93" s="258"/>
      <c r="Q93" s="258"/>
      <c r="R93" s="258"/>
      <c r="S93" s="258"/>
      <c r="T93" s="259"/>
      <c r="U93" s="15"/>
      <c r="V93" s="15"/>
      <c r="W93" s="15"/>
      <c r="X93" s="15"/>
      <c r="Y93" s="15"/>
      <c r="Z93" s="15"/>
      <c r="AA93" s="15"/>
      <c r="AB93" s="15"/>
      <c r="AC93" s="15"/>
      <c r="AD93" s="15"/>
      <c r="AE93" s="15"/>
      <c r="AT93" s="260" t="s">
        <v>139</v>
      </c>
      <c r="AU93" s="260" t="s">
        <v>82</v>
      </c>
      <c r="AV93" s="15" t="s">
        <v>80</v>
      </c>
      <c r="AW93" s="15" t="s">
        <v>33</v>
      </c>
      <c r="AX93" s="15" t="s">
        <v>72</v>
      </c>
      <c r="AY93" s="260" t="s">
        <v>118</v>
      </c>
    </row>
    <row r="94" s="15" customFormat="1">
      <c r="A94" s="15"/>
      <c r="B94" s="251"/>
      <c r="C94" s="252"/>
      <c r="D94" s="226" t="s">
        <v>139</v>
      </c>
      <c r="E94" s="253" t="s">
        <v>19</v>
      </c>
      <c r="F94" s="254" t="s">
        <v>979</v>
      </c>
      <c r="G94" s="252"/>
      <c r="H94" s="253" t="s">
        <v>19</v>
      </c>
      <c r="I94" s="255"/>
      <c r="J94" s="252"/>
      <c r="K94" s="252"/>
      <c r="L94" s="256"/>
      <c r="M94" s="257"/>
      <c r="N94" s="258"/>
      <c r="O94" s="258"/>
      <c r="P94" s="258"/>
      <c r="Q94" s="258"/>
      <c r="R94" s="258"/>
      <c r="S94" s="258"/>
      <c r="T94" s="259"/>
      <c r="U94" s="15"/>
      <c r="V94" s="15"/>
      <c r="W94" s="15"/>
      <c r="X94" s="15"/>
      <c r="Y94" s="15"/>
      <c r="Z94" s="15"/>
      <c r="AA94" s="15"/>
      <c r="AB94" s="15"/>
      <c r="AC94" s="15"/>
      <c r="AD94" s="15"/>
      <c r="AE94" s="15"/>
      <c r="AT94" s="260" t="s">
        <v>139</v>
      </c>
      <c r="AU94" s="260" t="s">
        <v>82</v>
      </c>
      <c r="AV94" s="15" t="s">
        <v>80</v>
      </c>
      <c r="AW94" s="15" t="s">
        <v>33</v>
      </c>
      <c r="AX94" s="15" t="s">
        <v>72</v>
      </c>
      <c r="AY94" s="260" t="s">
        <v>118</v>
      </c>
    </row>
    <row r="95" s="15" customFormat="1">
      <c r="A95" s="15"/>
      <c r="B95" s="251"/>
      <c r="C95" s="252"/>
      <c r="D95" s="226" t="s">
        <v>139</v>
      </c>
      <c r="E95" s="253" t="s">
        <v>19</v>
      </c>
      <c r="F95" s="254" t="s">
        <v>980</v>
      </c>
      <c r="G95" s="252"/>
      <c r="H95" s="253" t="s">
        <v>19</v>
      </c>
      <c r="I95" s="255"/>
      <c r="J95" s="252"/>
      <c r="K95" s="252"/>
      <c r="L95" s="256"/>
      <c r="M95" s="257"/>
      <c r="N95" s="258"/>
      <c r="O95" s="258"/>
      <c r="P95" s="258"/>
      <c r="Q95" s="258"/>
      <c r="R95" s="258"/>
      <c r="S95" s="258"/>
      <c r="T95" s="259"/>
      <c r="U95" s="15"/>
      <c r="V95" s="15"/>
      <c r="W95" s="15"/>
      <c r="X95" s="15"/>
      <c r="Y95" s="15"/>
      <c r="Z95" s="15"/>
      <c r="AA95" s="15"/>
      <c r="AB95" s="15"/>
      <c r="AC95" s="15"/>
      <c r="AD95" s="15"/>
      <c r="AE95" s="15"/>
      <c r="AT95" s="260" t="s">
        <v>139</v>
      </c>
      <c r="AU95" s="260" t="s">
        <v>82</v>
      </c>
      <c r="AV95" s="15" t="s">
        <v>80</v>
      </c>
      <c r="AW95" s="15" t="s">
        <v>33</v>
      </c>
      <c r="AX95" s="15" t="s">
        <v>72</v>
      </c>
      <c r="AY95" s="260" t="s">
        <v>118</v>
      </c>
    </row>
    <row r="96" s="15" customFormat="1">
      <c r="A96" s="15"/>
      <c r="B96" s="251"/>
      <c r="C96" s="252"/>
      <c r="D96" s="226" t="s">
        <v>139</v>
      </c>
      <c r="E96" s="253" t="s">
        <v>19</v>
      </c>
      <c r="F96" s="254" t="s">
        <v>981</v>
      </c>
      <c r="G96" s="252"/>
      <c r="H96" s="253" t="s">
        <v>19</v>
      </c>
      <c r="I96" s="255"/>
      <c r="J96" s="252"/>
      <c r="K96" s="252"/>
      <c r="L96" s="256"/>
      <c r="M96" s="257"/>
      <c r="N96" s="258"/>
      <c r="O96" s="258"/>
      <c r="P96" s="258"/>
      <c r="Q96" s="258"/>
      <c r="R96" s="258"/>
      <c r="S96" s="258"/>
      <c r="T96" s="259"/>
      <c r="U96" s="15"/>
      <c r="V96" s="15"/>
      <c r="W96" s="15"/>
      <c r="X96" s="15"/>
      <c r="Y96" s="15"/>
      <c r="Z96" s="15"/>
      <c r="AA96" s="15"/>
      <c r="AB96" s="15"/>
      <c r="AC96" s="15"/>
      <c r="AD96" s="15"/>
      <c r="AE96" s="15"/>
      <c r="AT96" s="260" t="s">
        <v>139</v>
      </c>
      <c r="AU96" s="260" t="s">
        <v>82</v>
      </c>
      <c r="AV96" s="15" t="s">
        <v>80</v>
      </c>
      <c r="AW96" s="15" t="s">
        <v>33</v>
      </c>
      <c r="AX96" s="15" t="s">
        <v>72</v>
      </c>
      <c r="AY96" s="260" t="s">
        <v>118</v>
      </c>
    </row>
    <row r="97" s="15" customFormat="1">
      <c r="A97" s="15"/>
      <c r="B97" s="251"/>
      <c r="C97" s="252"/>
      <c r="D97" s="226" t="s">
        <v>139</v>
      </c>
      <c r="E97" s="253" t="s">
        <v>19</v>
      </c>
      <c r="F97" s="254" t="s">
        <v>982</v>
      </c>
      <c r="G97" s="252"/>
      <c r="H97" s="253" t="s">
        <v>19</v>
      </c>
      <c r="I97" s="255"/>
      <c r="J97" s="252"/>
      <c r="K97" s="252"/>
      <c r="L97" s="256"/>
      <c r="M97" s="257"/>
      <c r="N97" s="258"/>
      <c r="O97" s="258"/>
      <c r="P97" s="258"/>
      <c r="Q97" s="258"/>
      <c r="R97" s="258"/>
      <c r="S97" s="258"/>
      <c r="T97" s="259"/>
      <c r="U97" s="15"/>
      <c r="V97" s="15"/>
      <c r="W97" s="15"/>
      <c r="X97" s="15"/>
      <c r="Y97" s="15"/>
      <c r="Z97" s="15"/>
      <c r="AA97" s="15"/>
      <c r="AB97" s="15"/>
      <c r="AC97" s="15"/>
      <c r="AD97" s="15"/>
      <c r="AE97" s="15"/>
      <c r="AT97" s="260" t="s">
        <v>139</v>
      </c>
      <c r="AU97" s="260" t="s">
        <v>82</v>
      </c>
      <c r="AV97" s="15" t="s">
        <v>80</v>
      </c>
      <c r="AW97" s="15" t="s">
        <v>33</v>
      </c>
      <c r="AX97" s="15" t="s">
        <v>72</v>
      </c>
      <c r="AY97" s="260" t="s">
        <v>118</v>
      </c>
    </row>
    <row r="98" s="15" customFormat="1">
      <c r="A98" s="15"/>
      <c r="B98" s="251"/>
      <c r="C98" s="252"/>
      <c r="D98" s="226" t="s">
        <v>139</v>
      </c>
      <c r="E98" s="253" t="s">
        <v>19</v>
      </c>
      <c r="F98" s="254" t="s">
        <v>983</v>
      </c>
      <c r="G98" s="252"/>
      <c r="H98" s="253" t="s">
        <v>19</v>
      </c>
      <c r="I98" s="255"/>
      <c r="J98" s="252"/>
      <c r="K98" s="252"/>
      <c r="L98" s="256"/>
      <c r="M98" s="257"/>
      <c r="N98" s="258"/>
      <c r="O98" s="258"/>
      <c r="P98" s="258"/>
      <c r="Q98" s="258"/>
      <c r="R98" s="258"/>
      <c r="S98" s="258"/>
      <c r="T98" s="259"/>
      <c r="U98" s="15"/>
      <c r="V98" s="15"/>
      <c r="W98" s="15"/>
      <c r="X98" s="15"/>
      <c r="Y98" s="15"/>
      <c r="Z98" s="15"/>
      <c r="AA98" s="15"/>
      <c r="AB98" s="15"/>
      <c r="AC98" s="15"/>
      <c r="AD98" s="15"/>
      <c r="AE98" s="15"/>
      <c r="AT98" s="260" t="s">
        <v>139</v>
      </c>
      <c r="AU98" s="260" t="s">
        <v>82</v>
      </c>
      <c r="AV98" s="15" t="s">
        <v>80</v>
      </c>
      <c r="AW98" s="15" t="s">
        <v>33</v>
      </c>
      <c r="AX98" s="15" t="s">
        <v>72</v>
      </c>
      <c r="AY98" s="260" t="s">
        <v>118</v>
      </c>
    </row>
    <row r="99" s="15" customFormat="1">
      <c r="A99" s="15"/>
      <c r="B99" s="251"/>
      <c r="C99" s="252"/>
      <c r="D99" s="226" t="s">
        <v>139</v>
      </c>
      <c r="E99" s="253" t="s">
        <v>19</v>
      </c>
      <c r="F99" s="254" t="s">
        <v>984</v>
      </c>
      <c r="G99" s="252"/>
      <c r="H99" s="253" t="s">
        <v>19</v>
      </c>
      <c r="I99" s="255"/>
      <c r="J99" s="252"/>
      <c r="K99" s="252"/>
      <c r="L99" s="256"/>
      <c r="M99" s="257"/>
      <c r="N99" s="258"/>
      <c r="O99" s="258"/>
      <c r="P99" s="258"/>
      <c r="Q99" s="258"/>
      <c r="R99" s="258"/>
      <c r="S99" s="258"/>
      <c r="T99" s="259"/>
      <c r="U99" s="15"/>
      <c r="V99" s="15"/>
      <c r="W99" s="15"/>
      <c r="X99" s="15"/>
      <c r="Y99" s="15"/>
      <c r="Z99" s="15"/>
      <c r="AA99" s="15"/>
      <c r="AB99" s="15"/>
      <c r="AC99" s="15"/>
      <c r="AD99" s="15"/>
      <c r="AE99" s="15"/>
      <c r="AT99" s="260" t="s">
        <v>139</v>
      </c>
      <c r="AU99" s="260" t="s">
        <v>82</v>
      </c>
      <c r="AV99" s="15" t="s">
        <v>80</v>
      </c>
      <c r="AW99" s="15" t="s">
        <v>33</v>
      </c>
      <c r="AX99" s="15" t="s">
        <v>72</v>
      </c>
      <c r="AY99" s="260" t="s">
        <v>118</v>
      </c>
    </row>
    <row r="100" s="15" customFormat="1">
      <c r="A100" s="15"/>
      <c r="B100" s="251"/>
      <c r="C100" s="252"/>
      <c r="D100" s="226" t="s">
        <v>139</v>
      </c>
      <c r="E100" s="253" t="s">
        <v>19</v>
      </c>
      <c r="F100" s="254" t="s">
        <v>985</v>
      </c>
      <c r="G100" s="252"/>
      <c r="H100" s="253" t="s">
        <v>19</v>
      </c>
      <c r="I100" s="255"/>
      <c r="J100" s="252"/>
      <c r="K100" s="252"/>
      <c r="L100" s="256"/>
      <c r="M100" s="257"/>
      <c r="N100" s="258"/>
      <c r="O100" s="258"/>
      <c r="P100" s="258"/>
      <c r="Q100" s="258"/>
      <c r="R100" s="258"/>
      <c r="S100" s="258"/>
      <c r="T100" s="259"/>
      <c r="U100" s="15"/>
      <c r="V100" s="15"/>
      <c r="W100" s="15"/>
      <c r="X100" s="15"/>
      <c r="Y100" s="15"/>
      <c r="Z100" s="15"/>
      <c r="AA100" s="15"/>
      <c r="AB100" s="15"/>
      <c r="AC100" s="15"/>
      <c r="AD100" s="15"/>
      <c r="AE100" s="15"/>
      <c r="AT100" s="260" t="s">
        <v>139</v>
      </c>
      <c r="AU100" s="260" t="s">
        <v>82</v>
      </c>
      <c r="AV100" s="15" t="s">
        <v>80</v>
      </c>
      <c r="AW100" s="15" t="s">
        <v>33</v>
      </c>
      <c r="AX100" s="15" t="s">
        <v>72</v>
      </c>
      <c r="AY100" s="260" t="s">
        <v>118</v>
      </c>
    </row>
    <row r="101" s="15" customFormat="1">
      <c r="A101" s="15"/>
      <c r="B101" s="251"/>
      <c r="C101" s="252"/>
      <c r="D101" s="226" t="s">
        <v>139</v>
      </c>
      <c r="E101" s="253" t="s">
        <v>19</v>
      </c>
      <c r="F101" s="254" t="s">
        <v>986</v>
      </c>
      <c r="G101" s="252"/>
      <c r="H101" s="253" t="s">
        <v>19</v>
      </c>
      <c r="I101" s="255"/>
      <c r="J101" s="252"/>
      <c r="K101" s="252"/>
      <c r="L101" s="256"/>
      <c r="M101" s="257"/>
      <c r="N101" s="258"/>
      <c r="O101" s="258"/>
      <c r="P101" s="258"/>
      <c r="Q101" s="258"/>
      <c r="R101" s="258"/>
      <c r="S101" s="258"/>
      <c r="T101" s="259"/>
      <c r="U101" s="15"/>
      <c r="V101" s="15"/>
      <c r="W101" s="15"/>
      <c r="X101" s="15"/>
      <c r="Y101" s="15"/>
      <c r="Z101" s="15"/>
      <c r="AA101" s="15"/>
      <c r="AB101" s="15"/>
      <c r="AC101" s="15"/>
      <c r="AD101" s="15"/>
      <c r="AE101" s="15"/>
      <c r="AT101" s="260" t="s">
        <v>139</v>
      </c>
      <c r="AU101" s="260" t="s">
        <v>82</v>
      </c>
      <c r="AV101" s="15" t="s">
        <v>80</v>
      </c>
      <c r="AW101" s="15" t="s">
        <v>33</v>
      </c>
      <c r="AX101" s="15" t="s">
        <v>72</v>
      </c>
      <c r="AY101" s="260" t="s">
        <v>118</v>
      </c>
    </row>
    <row r="102" s="15" customFormat="1">
      <c r="A102" s="15"/>
      <c r="B102" s="251"/>
      <c r="C102" s="252"/>
      <c r="D102" s="226" t="s">
        <v>139</v>
      </c>
      <c r="E102" s="253" t="s">
        <v>19</v>
      </c>
      <c r="F102" s="254" t="s">
        <v>987</v>
      </c>
      <c r="G102" s="252"/>
      <c r="H102" s="253" t="s">
        <v>19</v>
      </c>
      <c r="I102" s="255"/>
      <c r="J102" s="252"/>
      <c r="K102" s="252"/>
      <c r="L102" s="256"/>
      <c r="M102" s="257"/>
      <c r="N102" s="258"/>
      <c r="O102" s="258"/>
      <c r="P102" s="258"/>
      <c r="Q102" s="258"/>
      <c r="R102" s="258"/>
      <c r="S102" s="258"/>
      <c r="T102" s="259"/>
      <c r="U102" s="15"/>
      <c r="V102" s="15"/>
      <c r="W102" s="15"/>
      <c r="X102" s="15"/>
      <c r="Y102" s="15"/>
      <c r="Z102" s="15"/>
      <c r="AA102" s="15"/>
      <c r="AB102" s="15"/>
      <c r="AC102" s="15"/>
      <c r="AD102" s="15"/>
      <c r="AE102" s="15"/>
      <c r="AT102" s="260" t="s">
        <v>139</v>
      </c>
      <c r="AU102" s="260" t="s">
        <v>82</v>
      </c>
      <c r="AV102" s="15" t="s">
        <v>80</v>
      </c>
      <c r="AW102" s="15" t="s">
        <v>33</v>
      </c>
      <c r="AX102" s="15" t="s">
        <v>72</v>
      </c>
      <c r="AY102" s="260" t="s">
        <v>118</v>
      </c>
    </row>
    <row r="103" s="15" customFormat="1">
      <c r="A103" s="15"/>
      <c r="B103" s="251"/>
      <c r="C103" s="252"/>
      <c r="D103" s="226" t="s">
        <v>139</v>
      </c>
      <c r="E103" s="253" t="s">
        <v>19</v>
      </c>
      <c r="F103" s="254" t="s">
        <v>988</v>
      </c>
      <c r="G103" s="252"/>
      <c r="H103" s="253" t="s">
        <v>19</v>
      </c>
      <c r="I103" s="255"/>
      <c r="J103" s="252"/>
      <c r="K103" s="252"/>
      <c r="L103" s="256"/>
      <c r="M103" s="257"/>
      <c r="N103" s="258"/>
      <c r="O103" s="258"/>
      <c r="P103" s="258"/>
      <c r="Q103" s="258"/>
      <c r="R103" s="258"/>
      <c r="S103" s="258"/>
      <c r="T103" s="259"/>
      <c r="U103" s="15"/>
      <c r="V103" s="15"/>
      <c r="W103" s="15"/>
      <c r="X103" s="15"/>
      <c r="Y103" s="15"/>
      <c r="Z103" s="15"/>
      <c r="AA103" s="15"/>
      <c r="AB103" s="15"/>
      <c r="AC103" s="15"/>
      <c r="AD103" s="15"/>
      <c r="AE103" s="15"/>
      <c r="AT103" s="260" t="s">
        <v>139</v>
      </c>
      <c r="AU103" s="260" t="s">
        <v>82</v>
      </c>
      <c r="AV103" s="15" t="s">
        <v>80</v>
      </c>
      <c r="AW103" s="15" t="s">
        <v>33</v>
      </c>
      <c r="AX103" s="15" t="s">
        <v>72</v>
      </c>
      <c r="AY103" s="260" t="s">
        <v>118</v>
      </c>
    </row>
    <row r="104" s="15" customFormat="1">
      <c r="A104" s="15"/>
      <c r="B104" s="251"/>
      <c r="C104" s="252"/>
      <c r="D104" s="226" t="s">
        <v>139</v>
      </c>
      <c r="E104" s="253" t="s">
        <v>19</v>
      </c>
      <c r="F104" s="254" t="s">
        <v>989</v>
      </c>
      <c r="G104" s="252"/>
      <c r="H104" s="253" t="s">
        <v>19</v>
      </c>
      <c r="I104" s="255"/>
      <c r="J104" s="252"/>
      <c r="K104" s="252"/>
      <c r="L104" s="256"/>
      <c r="M104" s="257"/>
      <c r="N104" s="258"/>
      <c r="O104" s="258"/>
      <c r="P104" s="258"/>
      <c r="Q104" s="258"/>
      <c r="R104" s="258"/>
      <c r="S104" s="258"/>
      <c r="T104" s="259"/>
      <c r="U104" s="15"/>
      <c r="V104" s="15"/>
      <c r="W104" s="15"/>
      <c r="X104" s="15"/>
      <c r="Y104" s="15"/>
      <c r="Z104" s="15"/>
      <c r="AA104" s="15"/>
      <c r="AB104" s="15"/>
      <c r="AC104" s="15"/>
      <c r="AD104" s="15"/>
      <c r="AE104" s="15"/>
      <c r="AT104" s="260" t="s">
        <v>139</v>
      </c>
      <c r="AU104" s="260" t="s">
        <v>82</v>
      </c>
      <c r="AV104" s="15" t="s">
        <v>80</v>
      </c>
      <c r="AW104" s="15" t="s">
        <v>33</v>
      </c>
      <c r="AX104" s="15" t="s">
        <v>72</v>
      </c>
      <c r="AY104" s="260" t="s">
        <v>118</v>
      </c>
    </row>
    <row r="105" s="15" customFormat="1">
      <c r="A105" s="15"/>
      <c r="B105" s="251"/>
      <c r="C105" s="252"/>
      <c r="D105" s="226" t="s">
        <v>139</v>
      </c>
      <c r="E105" s="253" t="s">
        <v>19</v>
      </c>
      <c r="F105" s="254" t="s">
        <v>990</v>
      </c>
      <c r="G105" s="252"/>
      <c r="H105" s="253" t="s">
        <v>19</v>
      </c>
      <c r="I105" s="255"/>
      <c r="J105" s="252"/>
      <c r="K105" s="252"/>
      <c r="L105" s="256"/>
      <c r="M105" s="257"/>
      <c r="N105" s="258"/>
      <c r="O105" s="258"/>
      <c r="P105" s="258"/>
      <c r="Q105" s="258"/>
      <c r="R105" s="258"/>
      <c r="S105" s="258"/>
      <c r="T105" s="259"/>
      <c r="U105" s="15"/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  <c r="AT105" s="260" t="s">
        <v>139</v>
      </c>
      <c r="AU105" s="260" t="s">
        <v>82</v>
      </c>
      <c r="AV105" s="15" t="s">
        <v>80</v>
      </c>
      <c r="AW105" s="15" t="s">
        <v>33</v>
      </c>
      <c r="AX105" s="15" t="s">
        <v>72</v>
      </c>
      <c r="AY105" s="260" t="s">
        <v>118</v>
      </c>
    </row>
    <row r="106" s="13" customFormat="1">
      <c r="A106" s="13"/>
      <c r="B106" s="224"/>
      <c r="C106" s="225"/>
      <c r="D106" s="226" t="s">
        <v>139</v>
      </c>
      <c r="E106" s="227" t="s">
        <v>19</v>
      </c>
      <c r="F106" s="228" t="s">
        <v>80</v>
      </c>
      <c r="G106" s="225"/>
      <c r="H106" s="229">
        <v>1</v>
      </c>
      <c r="I106" s="230"/>
      <c r="J106" s="225"/>
      <c r="K106" s="225"/>
      <c r="L106" s="231"/>
      <c r="M106" s="232"/>
      <c r="N106" s="233"/>
      <c r="O106" s="233"/>
      <c r="P106" s="233"/>
      <c r="Q106" s="233"/>
      <c r="R106" s="233"/>
      <c r="S106" s="233"/>
      <c r="T106" s="234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5" t="s">
        <v>139</v>
      </c>
      <c r="AU106" s="235" t="s">
        <v>82</v>
      </c>
      <c r="AV106" s="13" t="s">
        <v>82</v>
      </c>
      <c r="AW106" s="13" t="s">
        <v>33</v>
      </c>
      <c r="AX106" s="13" t="s">
        <v>80</v>
      </c>
      <c r="AY106" s="235" t="s">
        <v>118</v>
      </c>
    </row>
    <row r="107" s="12" customFormat="1" ht="22.8" customHeight="1">
      <c r="A107" s="12"/>
      <c r="B107" s="190"/>
      <c r="C107" s="191"/>
      <c r="D107" s="192" t="s">
        <v>71</v>
      </c>
      <c r="E107" s="204" t="s">
        <v>991</v>
      </c>
      <c r="F107" s="204" t="s">
        <v>992</v>
      </c>
      <c r="G107" s="191"/>
      <c r="H107" s="191"/>
      <c r="I107" s="194"/>
      <c r="J107" s="205">
        <f>BK107</f>
        <v>0</v>
      </c>
      <c r="K107" s="191"/>
      <c r="L107" s="196"/>
      <c r="M107" s="197"/>
      <c r="N107" s="198"/>
      <c r="O107" s="198"/>
      <c r="P107" s="199">
        <f>SUM(P108:P113)</f>
        <v>0</v>
      </c>
      <c r="Q107" s="198"/>
      <c r="R107" s="199">
        <f>SUM(R108:R113)</f>
        <v>0</v>
      </c>
      <c r="S107" s="198"/>
      <c r="T107" s="200">
        <f>SUM(T108:T113)</f>
        <v>0</v>
      </c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R107" s="201" t="s">
        <v>82</v>
      </c>
      <c r="AT107" s="202" t="s">
        <v>71</v>
      </c>
      <c r="AU107" s="202" t="s">
        <v>80</v>
      </c>
      <c r="AY107" s="201" t="s">
        <v>118</v>
      </c>
      <c r="BK107" s="203">
        <f>SUM(BK108:BK113)</f>
        <v>0</v>
      </c>
    </row>
    <row r="108" s="2" customFormat="1" ht="16.5" customHeight="1">
      <c r="A108" s="40"/>
      <c r="B108" s="41"/>
      <c r="C108" s="206" t="s">
        <v>133</v>
      </c>
      <c r="D108" s="206" t="s">
        <v>120</v>
      </c>
      <c r="E108" s="207" t="s">
        <v>993</v>
      </c>
      <c r="F108" s="208" t="s">
        <v>994</v>
      </c>
      <c r="G108" s="209" t="s">
        <v>961</v>
      </c>
      <c r="H108" s="210">
        <v>1</v>
      </c>
      <c r="I108" s="211"/>
      <c r="J108" s="212">
        <f>ROUND(I108*H108,2)</f>
        <v>0</v>
      </c>
      <c r="K108" s="208" t="s">
        <v>19</v>
      </c>
      <c r="L108" s="46"/>
      <c r="M108" s="213" t="s">
        <v>19</v>
      </c>
      <c r="N108" s="214" t="s">
        <v>43</v>
      </c>
      <c r="O108" s="86"/>
      <c r="P108" s="215">
        <f>O108*H108</f>
        <v>0</v>
      </c>
      <c r="Q108" s="215">
        <v>0</v>
      </c>
      <c r="R108" s="215">
        <f>Q108*H108</f>
        <v>0</v>
      </c>
      <c r="S108" s="215">
        <v>0</v>
      </c>
      <c r="T108" s="216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17" t="s">
        <v>308</v>
      </c>
      <c r="AT108" s="217" t="s">
        <v>120</v>
      </c>
      <c r="AU108" s="217" t="s">
        <v>82</v>
      </c>
      <c r="AY108" s="19" t="s">
        <v>118</v>
      </c>
      <c r="BE108" s="218">
        <f>IF(N108="základní",J108,0)</f>
        <v>0</v>
      </c>
      <c r="BF108" s="218">
        <f>IF(N108="snížená",J108,0)</f>
        <v>0</v>
      </c>
      <c r="BG108" s="218">
        <f>IF(N108="zákl. přenesená",J108,0)</f>
        <v>0</v>
      </c>
      <c r="BH108" s="218">
        <f>IF(N108="sníž. přenesená",J108,0)</f>
        <v>0</v>
      </c>
      <c r="BI108" s="218">
        <f>IF(N108="nulová",J108,0)</f>
        <v>0</v>
      </c>
      <c r="BJ108" s="19" t="s">
        <v>80</v>
      </c>
      <c r="BK108" s="218">
        <f>ROUND(I108*H108,2)</f>
        <v>0</v>
      </c>
      <c r="BL108" s="19" t="s">
        <v>308</v>
      </c>
      <c r="BM108" s="217" t="s">
        <v>995</v>
      </c>
    </row>
    <row r="109" s="15" customFormat="1">
      <c r="A109" s="15"/>
      <c r="B109" s="251"/>
      <c r="C109" s="252"/>
      <c r="D109" s="226" t="s">
        <v>139</v>
      </c>
      <c r="E109" s="253" t="s">
        <v>19</v>
      </c>
      <c r="F109" s="254" t="s">
        <v>996</v>
      </c>
      <c r="G109" s="252"/>
      <c r="H109" s="253" t="s">
        <v>19</v>
      </c>
      <c r="I109" s="255"/>
      <c r="J109" s="252"/>
      <c r="K109" s="252"/>
      <c r="L109" s="256"/>
      <c r="M109" s="257"/>
      <c r="N109" s="258"/>
      <c r="O109" s="258"/>
      <c r="P109" s="258"/>
      <c r="Q109" s="258"/>
      <c r="R109" s="258"/>
      <c r="S109" s="258"/>
      <c r="T109" s="259"/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  <c r="AT109" s="260" t="s">
        <v>139</v>
      </c>
      <c r="AU109" s="260" t="s">
        <v>82</v>
      </c>
      <c r="AV109" s="15" t="s">
        <v>80</v>
      </c>
      <c r="AW109" s="15" t="s">
        <v>33</v>
      </c>
      <c r="AX109" s="15" t="s">
        <v>72</v>
      </c>
      <c r="AY109" s="260" t="s">
        <v>118</v>
      </c>
    </row>
    <row r="110" s="15" customFormat="1">
      <c r="A110" s="15"/>
      <c r="B110" s="251"/>
      <c r="C110" s="252"/>
      <c r="D110" s="226" t="s">
        <v>139</v>
      </c>
      <c r="E110" s="253" t="s">
        <v>19</v>
      </c>
      <c r="F110" s="254" t="s">
        <v>997</v>
      </c>
      <c r="G110" s="252"/>
      <c r="H110" s="253" t="s">
        <v>19</v>
      </c>
      <c r="I110" s="255"/>
      <c r="J110" s="252"/>
      <c r="K110" s="252"/>
      <c r="L110" s="256"/>
      <c r="M110" s="257"/>
      <c r="N110" s="258"/>
      <c r="O110" s="258"/>
      <c r="P110" s="258"/>
      <c r="Q110" s="258"/>
      <c r="R110" s="258"/>
      <c r="S110" s="258"/>
      <c r="T110" s="259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  <c r="AT110" s="260" t="s">
        <v>139</v>
      </c>
      <c r="AU110" s="260" t="s">
        <v>82</v>
      </c>
      <c r="AV110" s="15" t="s">
        <v>80</v>
      </c>
      <c r="AW110" s="15" t="s">
        <v>33</v>
      </c>
      <c r="AX110" s="15" t="s">
        <v>72</v>
      </c>
      <c r="AY110" s="260" t="s">
        <v>118</v>
      </c>
    </row>
    <row r="111" s="15" customFormat="1">
      <c r="A111" s="15"/>
      <c r="B111" s="251"/>
      <c r="C111" s="252"/>
      <c r="D111" s="226" t="s">
        <v>139</v>
      </c>
      <c r="E111" s="253" t="s">
        <v>19</v>
      </c>
      <c r="F111" s="254" t="s">
        <v>998</v>
      </c>
      <c r="G111" s="252"/>
      <c r="H111" s="253" t="s">
        <v>19</v>
      </c>
      <c r="I111" s="255"/>
      <c r="J111" s="252"/>
      <c r="K111" s="252"/>
      <c r="L111" s="256"/>
      <c r="M111" s="257"/>
      <c r="N111" s="258"/>
      <c r="O111" s="258"/>
      <c r="P111" s="258"/>
      <c r="Q111" s="258"/>
      <c r="R111" s="258"/>
      <c r="S111" s="258"/>
      <c r="T111" s="259"/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  <c r="AT111" s="260" t="s">
        <v>139</v>
      </c>
      <c r="AU111" s="260" t="s">
        <v>82</v>
      </c>
      <c r="AV111" s="15" t="s">
        <v>80</v>
      </c>
      <c r="AW111" s="15" t="s">
        <v>33</v>
      </c>
      <c r="AX111" s="15" t="s">
        <v>72</v>
      </c>
      <c r="AY111" s="260" t="s">
        <v>118</v>
      </c>
    </row>
    <row r="112" s="15" customFormat="1">
      <c r="A112" s="15"/>
      <c r="B112" s="251"/>
      <c r="C112" s="252"/>
      <c r="D112" s="226" t="s">
        <v>139</v>
      </c>
      <c r="E112" s="253" t="s">
        <v>19</v>
      </c>
      <c r="F112" s="254" t="s">
        <v>999</v>
      </c>
      <c r="G112" s="252"/>
      <c r="H112" s="253" t="s">
        <v>19</v>
      </c>
      <c r="I112" s="255"/>
      <c r="J112" s="252"/>
      <c r="K112" s="252"/>
      <c r="L112" s="256"/>
      <c r="M112" s="257"/>
      <c r="N112" s="258"/>
      <c r="O112" s="258"/>
      <c r="P112" s="258"/>
      <c r="Q112" s="258"/>
      <c r="R112" s="258"/>
      <c r="S112" s="258"/>
      <c r="T112" s="259"/>
      <c r="U112" s="15"/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  <c r="AT112" s="260" t="s">
        <v>139</v>
      </c>
      <c r="AU112" s="260" t="s">
        <v>82</v>
      </c>
      <c r="AV112" s="15" t="s">
        <v>80</v>
      </c>
      <c r="AW112" s="15" t="s">
        <v>33</v>
      </c>
      <c r="AX112" s="15" t="s">
        <v>72</v>
      </c>
      <c r="AY112" s="260" t="s">
        <v>118</v>
      </c>
    </row>
    <row r="113" s="13" customFormat="1">
      <c r="A113" s="13"/>
      <c r="B113" s="224"/>
      <c r="C113" s="225"/>
      <c r="D113" s="226" t="s">
        <v>139</v>
      </c>
      <c r="E113" s="227" t="s">
        <v>19</v>
      </c>
      <c r="F113" s="228" t="s">
        <v>80</v>
      </c>
      <c r="G113" s="225"/>
      <c r="H113" s="229">
        <v>1</v>
      </c>
      <c r="I113" s="230"/>
      <c r="J113" s="225"/>
      <c r="K113" s="225"/>
      <c r="L113" s="231"/>
      <c r="M113" s="275"/>
      <c r="N113" s="276"/>
      <c r="O113" s="276"/>
      <c r="P113" s="276"/>
      <c r="Q113" s="276"/>
      <c r="R113" s="276"/>
      <c r="S113" s="276"/>
      <c r="T113" s="277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5" t="s">
        <v>139</v>
      </c>
      <c r="AU113" s="235" t="s">
        <v>82</v>
      </c>
      <c r="AV113" s="13" t="s">
        <v>82</v>
      </c>
      <c r="AW113" s="13" t="s">
        <v>33</v>
      </c>
      <c r="AX113" s="13" t="s">
        <v>80</v>
      </c>
      <c r="AY113" s="235" t="s">
        <v>118</v>
      </c>
    </row>
    <row r="114" s="2" customFormat="1" ht="6.96" customHeight="1">
      <c r="A114" s="40"/>
      <c r="B114" s="61"/>
      <c r="C114" s="62"/>
      <c r="D114" s="62"/>
      <c r="E114" s="62"/>
      <c r="F114" s="62"/>
      <c r="G114" s="62"/>
      <c r="H114" s="62"/>
      <c r="I114" s="62"/>
      <c r="J114" s="62"/>
      <c r="K114" s="62"/>
      <c r="L114" s="46"/>
      <c r="M114" s="40"/>
      <c r="O114" s="40"/>
      <c r="P114" s="40"/>
      <c r="Q114" s="40"/>
      <c r="R114" s="40"/>
      <c r="S114" s="40"/>
      <c r="T114" s="40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</row>
  </sheetData>
  <sheetProtection sheet="1" autoFilter="0" formatColumns="0" formatRows="0" objects="1" scenarios="1" spinCount="100000" saltValue="n06gsWKRSdOZHBtKeB38Hm08eGOF+yBwinN4gvoYRlYuwOsZwWZ7/2w4BVypfK5uPOzr7FpJdxnHnPFoK7Atuw==" hashValue="NjY3HuK2EGbsOwAQQLNL7n7z04IxA/bYK5q8a/LXklQ4fYKE8J0UYL2JWJ7EvHMUDRVXB1zJM/G0lnvCabsWXA==" algorithmName="SHA-512" password="CC35"/>
  <autoFilter ref="C83:K113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91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82</v>
      </c>
    </row>
    <row r="4" s="1" customFormat="1" ht="24.96" customHeight="1">
      <c r="B4" s="22"/>
      <c r="D4" s="132" t="s">
        <v>92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Bezbariérový vstup do Menzy Bory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93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1000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15. 1. 2024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19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27</v>
      </c>
      <c r="F15" s="40"/>
      <c r="G15" s="40"/>
      <c r="H15" s="40"/>
      <c r="I15" s="134" t="s">
        <v>28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29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28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31</v>
      </c>
      <c r="E20" s="40"/>
      <c r="F20" s="40"/>
      <c r="G20" s="40"/>
      <c r="H20" s="40"/>
      <c r="I20" s="134" t="s">
        <v>26</v>
      </c>
      <c r="J20" s="138" t="s">
        <v>19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32</v>
      </c>
      <c r="F21" s="40"/>
      <c r="G21" s="40"/>
      <c r="H21" s="40"/>
      <c r="I21" s="134" t="s">
        <v>28</v>
      </c>
      <c r="J21" s="138" t="s">
        <v>19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34</v>
      </c>
      <c r="E23" s="40"/>
      <c r="F23" s="40"/>
      <c r="G23" s="40"/>
      <c r="H23" s="40"/>
      <c r="I23" s="134" t="s">
        <v>26</v>
      </c>
      <c r="J23" s="138" t="str">
        <f>IF('Rekapitulace stavby'!AN19="","",'Rekapitulace stavby'!AN19)</f>
        <v/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tr">
        <f>IF('Rekapitulace stavby'!E20="","",'Rekapitulace stavby'!E20)</f>
        <v xml:space="preserve"> </v>
      </c>
      <c r="F24" s="40"/>
      <c r="G24" s="40"/>
      <c r="H24" s="40"/>
      <c r="I24" s="134" t="s">
        <v>28</v>
      </c>
      <c r="J24" s="138" t="str">
        <f>IF('Rekapitulace stavby'!AN20="","",'Rekapitulace stavby'!AN20)</f>
        <v/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36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38</v>
      </c>
      <c r="E30" s="40"/>
      <c r="F30" s="40"/>
      <c r="G30" s="40"/>
      <c r="H30" s="40"/>
      <c r="I30" s="40"/>
      <c r="J30" s="146">
        <f>ROUND(J84,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40</v>
      </c>
      <c r="G32" s="40"/>
      <c r="H32" s="40"/>
      <c r="I32" s="147" t="s">
        <v>39</v>
      </c>
      <c r="J32" s="147" t="s">
        <v>41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42</v>
      </c>
      <c r="E33" s="134" t="s">
        <v>43</v>
      </c>
      <c r="F33" s="149">
        <f>ROUND((SUM(BE84:BE97)),  2)</f>
        <v>0</v>
      </c>
      <c r="G33" s="40"/>
      <c r="H33" s="40"/>
      <c r="I33" s="150">
        <v>0.20999999999999999</v>
      </c>
      <c r="J33" s="149">
        <f>ROUND(((SUM(BE84:BE97))*I33),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44</v>
      </c>
      <c r="F34" s="149">
        <f>ROUND((SUM(BF84:BF97)),  2)</f>
        <v>0</v>
      </c>
      <c r="G34" s="40"/>
      <c r="H34" s="40"/>
      <c r="I34" s="150">
        <v>0.12</v>
      </c>
      <c r="J34" s="149">
        <f>ROUND(((SUM(BF84:BF97))*I34),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45</v>
      </c>
      <c r="F35" s="149">
        <f>ROUND((SUM(BG84:BG97)),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46</v>
      </c>
      <c r="F36" s="149">
        <f>ROUND((SUM(BH84:BH97)),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47</v>
      </c>
      <c r="F37" s="149">
        <f>ROUND((SUM(BI84:BI97)),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48</v>
      </c>
      <c r="E39" s="153"/>
      <c r="F39" s="153"/>
      <c r="G39" s="154" t="s">
        <v>49</v>
      </c>
      <c r="H39" s="155" t="s">
        <v>50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95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Bezbariérový vstup do Menzy Bory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93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VON - Vedlejší rozpočtové náklady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Univerzitní 2732/8</v>
      </c>
      <c r="G52" s="42"/>
      <c r="H52" s="42"/>
      <c r="I52" s="34" t="s">
        <v>23</v>
      </c>
      <c r="J52" s="74" t="str">
        <f>IF(J12="","",J12)</f>
        <v>15. 1. 2024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25.65" customHeight="1">
      <c r="A54" s="40"/>
      <c r="B54" s="41"/>
      <c r="C54" s="34" t="s">
        <v>25</v>
      </c>
      <c r="D54" s="42"/>
      <c r="E54" s="42"/>
      <c r="F54" s="29" t="str">
        <f>E15</f>
        <v>Západočeská univerzita v Plzni</v>
      </c>
      <c r="G54" s="42"/>
      <c r="H54" s="42"/>
      <c r="I54" s="34" t="s">
        <v>31</v>
      </c>
      <c r="J54" s="38" t="str">
        <f>E21</f>
        <v>VH Steel and Construction s.r.o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34</v>
      </c>
      <c r="J55" s="38" t="str">
        <f>E24</f>
        <v xml:space="preserve"> 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96</v>
      </c>
      <c r="D57" s="164"/>
      <c r="E57" s="164"/>
      <c r="F57" s="164"/>
      <c r="G57" s="164"/>
      <c r="H57" s="164"/>
      <c r="I57" s="164"/>
      <c r="J57" s="165" t="s">
        <v>97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70</v>
      </c>
      <c r="D59" s="42"/>
      <c r="E59" s="42"/>
      <c r="F59" s="42"/>
      <c r="G59" s="42"/>
      <c r="H59" s="42"/>
      <c r="I59" s="42"/>
      <c r="J59" s="104">
        <f>J84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98</v>
      </c>
    </row>
    <row r="60" s="9" customFormat="1" ht="24.96" customHeight="1">
      <c r="A60" s="9"/>
      <c r="B60" s="167"/>
      <c r="C60" s="168"/>
      <c r="D60" s="169" t="s">
        <v>1001</v>
      </c>
      <c r="E60" s="170"/>
      <c r="F60" s="170"/>
      <c r="G60" s="170"/>
      <c r="H60" s="170"/>
      <c r="I60" s="170"/>
      <c r="J60" s="171">
        <f>J85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1002</v>
      </c>
      <c r="E61" s="176"/>
      <c r="F61" s="176"/>
      <c r="G61" s="176"/>
      <c r="H61" s="176"/>
      <c r="I61" s="176"/>
      <c r="J61" s="177">
        <f>J86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1003</v>
      </c>
      <c r="E62" s="176"/>
      <c r="F62" s="176"/>
      <c r="G62" s="176"/>
      <c r="H62" s="176"/>
      <c r="I62" s="176"/>
      <c r="J62" s="177">
        <f>J89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1004</v>
      </c>
      <c r="E63" s="176"/>
      <c r="F63" s="176"/>
      <c r="G63" s="176"/>
      <c r="H63" s="176"/>
      <c r="I63" s="176"/>
      <c r="J63" s="177">
        <f>J92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1005</v>
      </c>
      <c r="E64" s="176"/>
      <c r="F64" s="176"/>
      <c r="G64" s="176"/>
      <c r="H64" s="176"/>
      <c r="I64" s="176"/>
      <c r="J64" s="177">
        <f>J95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2" customFormat="1" ht="21.84" customHeight="1">
      <c r="A65" s="40"/>
      <c r="B65" s="41"/>
      <c r="C65" s="42"/>
      <c r="D65" s="42"/>
      <c r="E65" s="42"/>
      <c r="F65" s="42"/>
      <c r="G65" s="42"/>
      <c r="H65" s="42"/>
      <c r="I65" s="42"/>
      <c r="J65" s="42"/>
      <c r="K65" s="42"/>
      <c r="L65" s="136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 s="2" customFormat="1" ht="6.96" customHeight="1">
      <c r="A66" s="40"/>
      <c r="B66" s="61"/>
      <c r="C66" s="62"/>
      <c r="D66" s="62"/>
      <c r="E66" s="62"/>
      <c r="F66" s="62"/>
      <c r="G66" s="62"/>
      <c r="H66" s="62"/>
      <c r="I66" s="62"/>
      <c r="J66" s="62"/>
      <c r="K66" s="62"/>
      <c r="L66" s="136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70" s="2" customFormat="1" ht="6.96" customHeight="1">
      <c r="A70" s="40"/>
      <c r="B70" s="63"/>
      <c r="C70" s="64"/>
      <c r="D70" s="64"/>
      <c r="E70" s="64"/>
      <c r="F70" s="64"/>
      <c r="G70" s="64"/>
      <c r="H70" s="64"/>
      <c r="I70" s="64"/>
      <c r="J70" s="64"/>
      <c r="K70" s="64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24.96" customHeight="1">
      <c r="A71" s="40"/>
      <c r="B71" s="41"/>
      <c r="C71" s="25" t="s">
        <v>103</v>
      </c>
      <c r="D71" s="42"/>
      <c r="E71" s="42"/>
      <c r="F71" s="42"/>
      <c r="G71" s="42"/>
      <c r="H71" s="42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6.96" customHeight="1">
      <c r="A72" s="40"/>
      <c r="B72" s="41"/>
      <c r="C72" s="42"/>
      <c r="D72" s="42"/>
      <c r="E72" s="42"/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2" customHeight="1">
      <c r="A73" s="40"/>
      <c r="B73" s="41"/>
      <c r="C73" s="34" t="s">
        <v>16</v>
      </c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6.5" customHeight="1">
      <c r="A74" s="40"/>
      <c r="B74" s="41"/>
      <c r="C74" s="42"/>
      <c r="D74" s="42"/>
      <c r="E74" s="162" t="str">
        <f>E7</f>
        <v>Bezbariérový vstup do Menzy Bory</v>
      </c>
      <c r="F74" s="34"/>
      <c r="G74" s="34"/>
      <c r="H74" s="34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4" t="s">
        <v>93</v>
      </c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6.5" customHeight="1">
      <c r="A76" s="40"/>
      <c r="B76" s="41"/>
      <c r="C76" s="42"/>
      <c r="D76" s="42"/>
      <c r="E76" s="71" t="str">
        <f>E9</f>
        <v>VON - Vedlejší rozpočtové náklady</v>
      </c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4" t="s">
        <v>21</v>
      </c>
      <c r="D78" s="42"/>
      <c r="E78" s="42"/>
      <c r="F78" s="29" t="str">
        <f>F12</f>
        <v>Univerzitní 2732/8</v>
      </c>
      <c r="G78" s="42"/>
      <c r="H78" s="42"/>
      <c r="I78" s="34" t="s">
        <v>23</v>
      </c>
      <c r="J78" s="74" t="str">
        <f>IF(J12="","",J12)</f>
        <v>15. 1. 2024</v>
      </c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6.96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25.65" customHeight="1">
      <c r="A80" s="40"/>
      <c r="B80" s="41"/>
      <c r="C80" s="34" t="s">
        <v>25</v>
      </c>
      <c r="D80" s="42"/>
      <c r="E80" s="42"/>
      <c r="F80" s="29" t="str">
        <f>E15</f>
        <v>Západočeská univerzita v Plzni</v>
      </c>
      <c r="G80" s="42"/>
      <c r="H80" s="42"/>
      <c r="I80" s="34" t="s">
        <v>31</v>
      </c>
      <c r="J80" s="38" t="str">
        <f>E21</f>
        <v>VH Steel and Construction s.r.o</v>
      </c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5.15" customHeight="1">
      <c r="A81" s="40"/>
      <c r="B81" s="41"/>
      <c r="C81" s="34" t="s">
        <v>29</v>
      </c>
      <c r="D81" s="42"/>
      <c r="E81" s="42"/>
      <c r="F81" s="29" t="str">
        <f>IF(E18="","",E18)</f>
        <v>Vyplň údaj</v>
      </c>
      <c r="G81" s="42"/>
      <c r="H81" s="42"/>
      <c r="I81" s="34" t="s">
        <v>34</v>
      </c>
      <c r="J81" s="38" t="str">
        <f>E24</f>
        <v xml:space="preserve"> </v>
      </c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0.32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11" customFormat="1" ht="29.28" customHeight="1">
      <c r="A83" s="179"/>
      <c r="B83" s="180"/>
      <c r="C83" s="181" t="s">
        <v>104</v>
      </c>
      <c r="D83" s="182" t="s">
        <v>57</v>
      </c>
      <c r="E83" s="182" t="s">
        <v>53</v>
      </c>
      <c r="F83" s="182" t="s">
        <v>54</v>
      </c>
      <c r="G83" s="182" t="s">
        <v>105</v>
      </c>
      <c r="H83" s="182" t="s">
        <v>106</v>
      </c>
      <c r="I83" s="182" t="s">
        <v>107</v>
      </c>
      <c r="J83" s="182" t="s">
        <v>97</v>
      </c>
      <c r="K83" s="183" t="s">
        <v>108</v>
      </c>
      <c r="L83" s="184"/>
      <c r="M83" s="94" t="s">
        <v>19</v>
      </c>
      <c r="N83" s="95" t="s">
        <v>42</v>
      </c>
      <c r="O83" s="95" t="s">
        <v>109</v>
      </c>
      <c r="P83" s="95" t="s">
        <v>110</v>
      </c>
      <c r="Q83" s="95" t="s">
        <v>111</v>
      </c>
      <c r="R83" s="95" t="s">
        <v>112</v>
      </c>
      <c r="S83" s="95" t="s">
        <v>113</v>
      </c>
      <c r="T83" s="96" t="s">
        <v>114</v>
      </c>
      <c r="U83" s="179"/>
      <c r="V83" s="179"/>
      <c r="W83" s="179"/>
      <c r="X83" s="179"/>
      <c r="Y83" s="179"/>
      <c r="Z83" s="179"/>
      <c r="AA83" s="179"/>
      <c r="AB83" s="179"/>
      <c r="AC83" s="179"/>
      <c r="AD83" s="179"/>
      <c r="AE83" s="179"/>
    </row>
    <row r="84" s="2" customFormat="1" ht="22.8" customHeight="1">
      <c r="A84" s="40"/>
      <c r="B84" s="41"/>
      <c r="C84" s="101" t="s">
        <v>115</v>
      </c>
      <c r="D84" s="42"/>
      <c r="E84" s="42"/>
      <c r="F84" s="42"/>
      <c r="G84" s="42"/>
      <c r="H84" s="42"/>
      <c r="I84" s="42"/>
      <c r="J84" s="185">
        <f>BK84</f>
        <v>0</v>
      </c>
      <c r="K84" s="42"/>
      <c r="L84" s="46"/>
      <c r="M84" s="97"/>
      <c r="N84" s="186"/>
      <c r="O84" s="98"/>
      <c r="P84" s="187">
        <f>P85</f>
        <v>0</v>
      </c>
      <c r="Q84" s="98"/>
      <c r="R84" s="187">
        <f>R85</f>
        <v>0</v>
      </c>
      <c r="S84" s="98"/>
      <c r="T84" s="188">
        <f>T85</f>
        <v>0</v>
      </c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T84" s="19" t="s">
        <v>71</v>
      </c>
      <c r="AU84" s="19" t="s">
        <v>98</v>
      </c>
      <c r="BK84" s="189">
        <f>BK85</f>
        <v>0</v>
      </c>
    </row>
    <row r="85" s="12" customFormat="1" ht="25.92" customHeight="1">
      <c r="A85" s="12"/>
      <c r="B85" s="190"/>
      <c r="C85" s="191"/>
      <c r="D85" s="192" t="s">
        <v>71</v>
      </c>
      <c r="E85" s="193" t="s">
        <v>1006</v>
      </c>
      <c r="F85" s="193" t="s">
        <v>90</v>
      </c>
      <c r="G85" s="191"/>
      <c r="H85" s="191"/>
      <c r="I85" s="194"/>
      <c r="J85" s="195">
        <f>BK85</f>
        <v>0</v>
      </c>
      <c r="K85" s="191"/>
      <c r="L85" s="196"/>
      <c r="M85" s="197"/>
      <c r="N85" s="198"/>
      <c r="O85" s="198"/>
      <c r="P85" s="199">
        <f>P86+P89+P92+P95</f>
        <v>0</v>
      </c>
      <c r="Q85" s="198"/>
      <c r="R85" s="199">
        <f>R86+R89+R92+R95</f>
        <v>0</v>
      </c>
      <c r="S85" s="198"/>
      <c r="T85" s="200">
        <f>T86+T89+T92+T95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1" t="s">
        <v>151</v>
      </c>
      <c r="AT85" s="202" t="s">
        <v>71</v>
      </c>
      <c r="AU85" s="202" t="s">
        <v>72</v>
      </c>
      <c r="AY85" s="201" t="s">
        <v>118</v>
      </c>
      <c r="BK85" s="203">
        <f>BK86+BK89+BK92+BK95</f>
        <v>0</v>
      </c>
    </row>
    <row r="86" s="12" customFormat="1" ht="22.8" customHeight="1">
      <c r="A86" s="12"/>
      <c r="B86" s="190"/>
      <c r="C86" s="191"/>
      <c r="D86" s="192" t="s">
        <v>71</v>
      </c>
      <c r="E86" s="204" t="s">
        <v>1007</v>
      </c>
      <c r="F86" s="204" t="s">
        <v>1008</v>
      </c>
      <c r="G86" s="191"/>
      <c r="H86" s="191"/>
      <c r="I86" s="194"/>
      <c r="J86" s="205">
        <f>BK86</f>
        <v>0</v>
      </c>
      <c r="K86" s="191"/>
      <c r="L86" s="196"/>
      <c r="M86" s="197"/>
      <c r="N86" s="198"/>
      <c r="O86" s="198"/>
      <c r="P86" s="199">
        <f>SUM(P87:P88)</f>
        <v>0</v>
      </c>
      <c r="Q86" s="198"/>
      <c r="R86" s="199">
        <f>SUM(R87:R88)</f>
        <v>0</v>
      </c>
      <c r="S86" s="198"/>
      <c r="T86" s="200">
        <f>SUM(T87:T88)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1" t="s">
        <v>151</v>
      </c>
      <c r="AT86" s="202" t="s">
        <v>71</v>
      </c>
      <c r="AU86" s="202" t="s">
        <v>80</v>
      </c>
      <c r="AY86" s="201" t="s">
        <v>118</v>
      </c>
      <c r="BK86" s="203">
        <f>SUM(BK87:BK88)</f>
        <v>0</v>
      </c>
    </row>
    <row r="87" s="2" customFormat="1" ht="16.5" customHeight="1">
      <c r="A87" s="40"/>
      <c r="B87" s="41"/>
      <c r="C87" s="206" t="s">
        <v>80</v>
      </c>
      <c r="D87" s="206" t="s">
        <v>120</v>
      </c>
      <c r="E87" s="207" t="s">
        <v>1009</v>
      </c>
      <c r="F87" s="208" t="s">
        <v>1010</v>
      </c>
      <c r="G87" s="209" t="s">
        <v>1011</v>
      </c>
      <c r="H87" s="210">
        <v>1</v>
      </c>
      <c r="I87" s="211"/>
      <c r="J87" s="212">
        <f>ROUND(I87*H87,2)</f>
        <v>0</v>
      </c>
      <c r="K87" s="208" t="s">
        <v>124</v>
      </c>
      <c r="L87" s="46"/>
      <c r="M87" s="213" t="s">
        <v>19</v>
      </c>
      <c r="N87" s="214" t="s">
        <v>43</v>
      </c>
      <c r="O87" s="86"/>
      <c r="P87" s="215">
        <f>O87*H87</f>
        <v>0</v>
      </c>
      <c r="Q87" s="215">
        <v>0</v>
      </c>
      <c r="R87" s="215">
        <f>Q87*H87</f>
        <v>0</v>
      </c>
      <c r="S87" s="215">
        <v>0</v>
      </c>
      <c r="T87" s="216">
        <f>S87*H87</f>
        <v>0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R87" s="217" t="s">
        <v>1012</v>
      </c>
      <c r="AT87" s="217" t="s">
        <v>120</v>
      </c>
      <c r="AU87" s="217" t="s">
        <v>82</v>
      </c>
      <c r="AY87" s="19" t="s">
        <v>118</v>
      </c>
      <c r="BE87" s="218">
        <f>IF(N87="základní",J87,0)</f>
        <v>0</v>
      </c>
      <c r="BF87" s="218">
        <f>IF(N87="snížená",J87,0)</f>
        <v>0</v>
      </c>
      <c r="BG87" s="218">
        <f>IF(N87="zákl. přenesená",J87,0)</f>
        <v>0</v>
      </c>
      <c r="BH87" s="218">
        <f>IF(N87="sníž. přenesená",J87,0)</f>
        <v>0</v>
      </c>
      <c r="BI87" s="218">
        <f>IF(N87="nulová",J87,0)</f>
        <v>0</v>
      </c>
      <c r="BJ87" s="19" t="s">
        <v>80</v>
      </c>
      <c r="BK87" s="218">
        <f>ROUND(I87*H87,2)</f>
        <v>0</v>
      </c>
      <c r="BL87" s="19" t="s">
        <v>1012</v>
      </c>
      <c r="BM87" s="217" t="s">
        <v>1013</v>
      </c>
    </row>
    <row r="88" s="2" customFormat="1">
      <c r="A88" s="40"/>
      <c r="B88" s="41"/>
      <c r="C88" s="42"/>
      <c r="D88" s="219" t="s">
        <v>127</v>
      </c>
      <c r="E88" s="42"/>
      <c r="F88" s="220" t="s">
        <v>1014</v>
      </c>
      <c r="G88" s="42"/>
      <c r="H88" s="42"/>
      <c r="I88" s="221"/>
      <c r="J88" s="42"/>
      <c r="K88" s="42"/>
      <c r="L88" s="46"/>
      <c r="M88" s="222"/>
      <c r="N88" s="223"/>
      <c r="O88" s="86"/>
      <c r="P88" s="86"/>
      <c r="Q88" s="86"/>
      <c r="R88" s="86"/>
      <c r="S88" s="86"/>
      <c r="T88" s="87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T88" s="19" t="s">
        <v>127</v>
      </c>
      <c r="AU88" s="19" t="s">
        <v>82</v>
      </c>
    </row>
    <row r="89" s="12" customFormat="1" ht="22.8" customHeight="1">
      <c r="A89" s="12"/>
      <c r="B89" s="190"/>
      <c r="C89" s="191"/>
      <c r="D89" s="192" t="s">
        <v>71</v>
      </c>
      <c r="E89" s="204" t="s">
        <v>1015</v>
      </c>
      <c r="F89" s="204" t="s">
        <v>1016</v>
      </c>
      <c r="G89" s="191"/>
      <c r="H89" s="191"/>
      <c r="I89" s="194"/>
      <c r="J89" s="205">
        <f>BK89</f>
        <v>0</v>
      </c>
      <c r="K89" s="191"/>
      <c r="L89" s="196"/>
      <c r="M89" s="197"/>
      <c r="N89" s="198"/>
      <c r="O89" s="198"/>
      <c r="P89" s="199">
        <f>SUM(P90:P91)</f>
        <v>0</v>
      </c>
      <c r="Q89" s="198"/>
      <c r="R89" s="199">
        <f>SUM(R90:R91)</f>
        <v>0</v>
      </c>
      <c r="S89" s="198"/>
      <c r="T89" s="200">
        <f>SUM(T90:T91)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1" t="s">
        <v>151</v>
      </c>
      <c r="AT89" s="202" t="s">
        <v>71</v>
      </c>
      <c r="AU89" s="202" t="s">
        <v>80</v>
      </c>
      <c r="AY89" s="201" t="s">
        <v>118</v>
      </c>
      <c r="BK89" s="203">
        <f>SUM(BK90:BK91)</f>
        <v>0</v>
      </c>
    </row>
    <row r="90" s="2" customFormat="1" ht="16.5" customHeight="1">
      <c r="A90" s="40"/>
      <c r="B90" s="41"/>
      <c r="C90" s="206" t="s">
        <v>82</v>
      </c>
      <c r="D90" s="206" t="s">
        <v>120</v>
      </c>
      <c r="E90" s="207" t="s">
        <v>1017</v>
      </c>
      <c r="F90" s="208" t="s">
        <v>1016</v>
      </c>
      <c r="G90" s="209" t="s">
        <v>1011</v>
      </c>
      <c r="H90" s="210">
        <v>1</v>
      </c>
      <c r="I90" s="211"/>
      <c r="J90" s="212">
        <f>ROUND(I90*H90,2)</f>
        <v>0</v>
      </c>
      <c r="K90" s="208" t="s">
        <v>124</v>
      </c>
      <c r="L90" s="46"/>
      <c r="M90" s="213" t="s">
        <v>19</v>
      </c>
      <c r="N90" s="214" t="s">
        <v>43</v>
      </c>
      <c r="O90" s="86"/>
      <c r="P90" s="215">
        <f>O90*H90</f>
        <v>0</v>
      </c>
      <c r="Q90" s="215">
        <v>0</v>
      </c>
      <c r="R90" s="215">
        <f>Q90*H90</f>
        <v>0</v>
      </c>
      <c r="S90" s="215">
        <v>0</v>
      </c>
      <c r="T90" s="216">
        <f>S90*H90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17" t="s">
        <v>1012</v>
      </c>
      <c r="AT90" s="217" t="s">
        <v>120</v>
      </c>
      <c r="AU90" s="217" t="s">
        <v>82</v>
      </c>
      <c r="AY90" s="19" t="s">
        <v>118</v>
      </c>
      <c r="BE90" s="218">
        <f>IF(N90="základní",J90,0)</f>
        <v>0</v>
      </c>
      <c r="BF90" s="218">
        <f>IF(N90="snížená",J90,0)</f>
        <v>0</v>
      </c>
      <c r="BG90" s="218">
        <f>IF(N90="zákl. přenesená",J90,0)</f>
        <v>0</v>
      </c>
      <c r="BH90" s="218">
        <f>IF(N90="sníž. přenesená",J90,0)</f>
        <v>0</v>
      </c>
      <c r="BI90" s="218">
        <f>IF(N90="nulová",J90,0)</f>
        <v>0</v>
      </c>
      <c r="BJ90" s="19" t="s">
        <v>80</v>
      </c>
      <c r="BK90" s="218">
        <f>ROUND(I90*H90,2)</f>
        <v>0</v>
      </c>
      <c r="BL90" s="19" t="s">
        <v>1012</v>
      </c>
      <c r="BM90" s="217" t="s">
        <v>1018</v>
      </c>
    </row>
    <row r="91" s="2" customFormat="1">
      <c r="A91" s="40"/>
      <c r="B91" s="41"/>
      <c r="C91" s="42"/>
      <c r="D91" s="219" t="s">
        <v>127</v>
      </c>
      <c r="E91" s="42"/>
      <c r="F91" s="220" t="s">
        <v>1019</v>
      </c>
      <c r="G91" s="42"/>
      <c r="H91" s="42"/>
      <c r="I91" s="221"/>
      <c r="J91" s="42"/>
      <c r="K91" s="42"/>
      <c r="L91" s="46"/>
      <c r="M91" s="222"/>
      <c r="N91" s="223"/>
      <c r="O91" s="86"/>
      <c r="P91" s="86"/>
      <c r="Q91" s="86"/>
      <c r="R91" s="86"/>
      <c r="S91" s="86"/>
      <c r="T91" s="87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9" t="s">
        <v>127</v>
      </c>
      <c r="AU91" s="19" t="s">
        <v>82</v>
      </c>
    </row>
    <row r="92" s="12" customFormat="1" ht="22.8" customHeight="1">
      <c r="A92" s="12"/>
      <c r="B92" s="190"/>
      <c r="C92" s="191"/>
      <c r="D92" s="192" t="s">
        <v>71</v>
      </c>
      <c r="E92" s="204" t="s">
        <v>1020</v>
      </c>
      <c r="F92" s="204" t="s">
        <v>1021</v>
      </c>
      <c r="G92" s="191"/>
      <c r="H92" s="191"/>
      <c r="I92" s="194"/>
      <c r="J92" s="205">
        <f>BK92</f>
        <v>0</v>
      </c>
      <c r="K92" s="191"/>
      <c r="L92" s="196"/>
      <c r="M92" s="197"/>
      <c r="N92" s="198"/>
      <c r="O92" s="198"/>
      <c r="P92" s="199">
        <f>SUM(P93:P94)</f>
        <v>0</v>
      </c>
      <c r="Q92" s="198"/>
      <c r="R92" s="199">
        <f>SUM(R93:R94)</f>
        <v>0</v>
      </c>
      <c r="S92" s="198"/>
      <c r="T92" s="200">
        <f>SUM(T93:T94)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1" t="s">
        <v>151</v>
      </c>
      <c r="AT92" s="202" t="s">
        <v>71</v>
      </c>
      <c r="AU92" s="202" t="s">
        <v>80</v>
      </c>
      <c r="AY92" s="201" t="s">
        <v>118</v>
      </c>
      <c r="BK92" s="203">
        <f>SUM(BK93:BK94)</f>
        <v>0</v>
      </c>
    </row>
    <row r="93" s="2" customFormat="1" ht="16.5" customHeight="1">
      <c r="A93" s="40"/>
      <c r="B93" s="41"/>
      <c r="C93" s="206" t="s">
        <v>133</v>
      </c>
      <c r="D93" s="206" t="s">
        <v>120</v>
      </c>
      <c r="E93" s="207" t="s">
        <v>1022</v>
      </c>
      <c r="F93" s="208" t="s">
        <v>1021</v>
      </c>
      <c r="G93" s="209" t="s">
        <v>1011</v>
      </c>
      <c r="H93" s="210">
        <v>1</v>
      </c>
      <c r="I93" s="211"/>
      <c r="J93" s="212">
        <f>ROUND(I93*H93,2)</f>
        <v>0</v>
      </c>
      <c r="K93" s="208" t="s">
        <v>124</v>
      </c>
      <c r="L93" s="46"/>
      <c r="M93" s="213" t="s">
        <v>19</v>
      </c>
      <c r="N93" s="214" t="s">
        <v>43</v>
      </c>
      <c r="O93" s="86"/>
      <c r="P93" s="215">
        <f>O93*H93</f>
        <v>0</v>
      </c>
      <c r="Q93" s="215">
        <v>0</v>
      </c>
      <c r="R93" s="215">
        <f>Q93*H93</f>
        <v>0</v>
      </c>
      <c r="S93" s="215">
        <v>0</v>
      </c>
      <c r="T93" s="216">
        <f>S93*H93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17" t="s">
        <v>1012</v>
      </c>
      <c r="AT93" s="217" t="s">
        <v>120</v>
      </c>
      <c r="AU93" s="217" t="s">
        <v>82</v>
      </c>
      <c r="AY93" s="19" t="s">
        <v>118</v>
      </c>
      <c r="BE93" s="218">
        <f>IF(N93="základní",J93,0)</f>
        <v>0</v>
      </c>
      <c r="BF93" s="218">
        <f>IF(N93="snížená",J93,0)</f>
        <v>0</v>
      </c>
      <c r="BG93" s="218">
        <f>IF(N93="zákl. přenesená",J93,0)</f>
        <v>0</v>
      </c>
      <c r="BH93" s="218">
        <f>IF(N93="sníž. přenesená",J93,0)</f>
        <v>0</v>
      </c>
      <c r="BI93" s="218">
        <f>IF(N93="nulová",J93,0)</f>
        <v>0</v>
      </c>
      <c r="BJ93" s="19" t="s">
        <v>80</v>
      </c>
      <c r="BK93" s="218">
        <f>ROUND(I93*H93,2)</f>
        <v>0</v>
      </c>
      <c r="BL93" s="19" t="s">
        <v>1012</v>
      </c>
      <c r="BM93" s="217" t="s">
        <v>1023</v>
      </c>
    </row>
    <row r="94" s="2" customFormat="1">
      <c r="A94" s="40"/>
      <c r="B94" s="41"/>
      <c r="C94" s="42"/>
      <c r="D94" s="219" t="s">
        <v>127</v>
      </c>
      <c r="E94" s="42"/>
      <c r="F94" s="220" t="s">
        <v>1024</v>
      </c>
      <c r="G94" s="42"/>
      <c r="H94" s="42"/>
      <c r="I94" s="221"/>
      <c r="J94" s="42"/>
      <c r="K94" s="42"/>
      <c r="L94" s="46"/>
      <c r="M94" s="222"/>
      <c r="N94" s="223"/>
      <c r="O94" s="86"/>
      <c r="P94" s="86"/>
      <c r="Q94" s="86"/>
      <c r="R94" s="86"/>
      <c r="S94" s="86"/>
      <c r="T94" s="87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T94" s="19" t="s">
        <v>127</v>
      </c>
      <c r="AU94" s="19" t="s">
        <v>82</v>
      </c>
    </row>
    <row r="95" s="12" customFormat="1" ht="22.8" customHeight="1">
      <c r="A95" s="12"/>
      <c r="B95" s="190"/>
      <c r="C95" s="191"/>
      <c r="D95" s="192" t="s">
        <v>71</v>
      </c>
      <c r="E95" s="204" t="s">
        <v>1025</v>
      </c>
      <c r="F95" s="204" t="s">
        <v>1026</v>
      </c>
      <c r="G95" s="191"/>
      <c r="H95" s="191"/>
      <c r="I95" s="194"/>
      <c r="J95" s="205">
        <f>BK95</f>
        <v>0</v>
      </c>
      <c r="K95" s="191"/>
      <c r="L95" s="196"/>
      <c r="M95" s="197"/>
      <c r="N95" s="198"/>
      <c r="O95" s="198"/>
      <c r="P95" s="199">
        <f>SUM(P96:P97)</f>
        <v>0</v>
      </c>
      <c r="Q95" s="198"/>
      <c r="R95" s="199">
        <f>SUM(R96:R97)</f>
        <v>0</v>
      </c>
      <c r="S95" s="198"/>
      <c r="T95" s="200">
        <f>SUM(T96:T97)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01" t="s">
        <v>151</v>
      </c>
      <c r="AT95" s="202" t="s">
        <v>71</v>
      </c>
      <c r="AU95" s="202" t="s">
        <v>80</v>
      </c>
      <c r="AY95" s="201" t="s">
        <v>118</v>
      </c>
      <c r="BK95" s="203">
        <f>SUM(BK96:BK97)</f>
        <v>0</v>
      </c>
    </row>
    <row r="96" s="2" customFormat="1" ht="16.5" customHeight="1">
      <c r="A96" s="40"/>
      <c r="B96" s="41"/>
      <c r="C96" s="206" t="s">
        <v>125</v>
      </c>
      <c r="D96" s="206" t="s">
        <v>120</v>
      </c>
      <c r="E96" s="207" t="s">
        <v>1027</v>
      </c>
      <c r="F96" s="208" t="s">
        <v>1026</v>
      </c>
      <c r="G96" s="209" t="s">
        <v>1011</v>
      </c>
      <c r="H96" s="210">
        <v>1</v>
      </c>
      <c r="I96" s="211"/>
      <c r="J96" s="212">
        <f>ROUND(I96*H96,2)</f>
        <v>0</v>
      </c>
      <c r="K96" s="208" t="s">
        <v>124</v>
      </c>
      <c r="L96" s="46"/>
      <c r="M96" s="213" t="s">
        <v>19</v>
      </c>
      <c r="N96" s="214" t="s">
        <v>43</v>
      </c>
      <c r="O96" s="86"/>
      <c r="P96" s="215">
        <f>O96*H96</f>
        <v>0</v>
      </c>
      <c r="Q96" s="215">
        <v>0</v>
      </c>
      <c r="R96" s="215">
        <f>Q96*H96</f>
        <v>0</v>
      </c>
      <c r="S96" s="215">
        <v>0</v>
      </c>
      <c r="T96" s="216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17" t="s">
        <v>1012</v>
      </c>
      <c r="AT96" s="217" t="s">
        <v>120</v>
      </c>
      <c r="AU96" s="217" t="s">
        <v>82</v>
      </c>
      <c r="AY96" s="19" t="s">
        <v>118</v>
      </c>
      <c r="BE96" s="218">
        <f>IF(N96="základní",J96,0)</f>
        <v>0</v>
      </c>
      <c r="BF96" s="218">
        <f>IF(N96="snížená",J96,0)</f>
        <v>0</v>
      </c>
      <c r="BG96" s="218">
        <f>IF(N96="zákl. přenesená",J96,0)</f>
        <v>0</v>
      </c>
      <c r="BH96" s="218">
        <f>IF(N96="sníž. přenesená",J96,0)</f>
        <v>0</v>
      </c>
      <c r="BI96" s="218">
        <f>IF(N96="nulová",J96,0)</f>
        <v>0</v>
      </c>
      <c r="BJ96" s="19" t="s">
        <v>80</v>
      </c>
      <c r="BK96" s="218">
        <f>ROUND(I96*H96,2)</f>
        <v>0</v>
      </c>
      <c r="BL96" s="19" t="s">
        <v>1012</v>
      </c>
      <c r="BM96" s="217" t="s">
        <v>1028</v>
      </c>
    </row>
    <row r="97" s="2" customFormat="1">
      <c r="A97" s="40"/>
      <c r="B97" s="41"/>
      <c r="C97" s="42"/>
      <c r="D97" s="219" t="s">
        <v>127</v>
      </c>
      <c r="E97" s="42"/>
      <c r="F97" s="220" t="s">
        <v>1029</v>
      </c>
      <c r="G97" s="42"/>
      <c r="H97" s="42"/>
      <c r="I97" s="221"/>
      <c r="J97" s="42"/>
      <c r="K97" s="42"/>
      <c r="L97" s="46"/>
      <c r="M97" s="247"/>
      <c r="N97" s="248"/>
      <c r="O97" s="249"/>
      <c r="P97" s="249"/>
      <c r="Q97" s="249"/>
      <c r="R97" s="249"/>
      <c r="S97" s="249"/>
      <c r="T97" s="25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127</v>
      </c>
      <c r="AU97" s="19" t="s">
        <v>82</v>
      </c>
    </row>
    <row r="98" s="2" customFormat="1" ht="6.96" customHeight="1">
      <c r="A98" s="40"/>
      <c r="B98" s="61"/>
      <c r="C98" s="62"/>
      <c r="D98" s="62"/>
      <c r="E98" s="62"/>
      <c r="F98" s="62"/>
      <c r="G98" s="62"/>
      <c r="H98" s="62"/>
      <c r="I98" s="62"/>
      <c r="J98" s="62"/>
      <c r="K98" s="62"/>
      <c r="L98" s="46"/>
      <c r="M98" s="40"/>
      <c r="O98" s="40"/>
      <c r="P98" s="40"/>
      <c r="Q98" s="40"/>
      <c r="R98" s="40"/>
      <c r="S98" s="40"/>
      <c r="T98" s="40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</row>
  </sheetData>
  <sheetProtection sheet="1" autoFilter="0" formatColumns="0" formatRows="0" objects="1" scenarios="1" spinCount="100000" saltValue="cvDJZcMH4TIJ/gc26XFnSXs5e3s2J5DwWysCHYwYlO0hiq4yZyGQqoLaqV+RKyPwBCChvSEPykWPF/UnryIgeg==" hashValue="teNoMkB63dCRpZC+sXBpezg6YURf2XQacwWwvOKJYTrueO9eEnvQCDB/kBbeqOH7CZ5BpHXOu4wycOz9SiIdyg==" algorithmName="SHA-512" password="CC35"/>
  <autoFilter ref="C83:K97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hyperlinks>
    <hyperlink ref="F88" r:id="rId1" display="https://podminky.urs.cz/item/CS_URS_2024_01/012002000"/>
    <hyperlink ref="F91" r:id="rId2" display="https://podminky.urs.cz/item/CS_URS_2024_01/030001000"/>
    <hyperlink ref="F94" r:id="rId3" display="https://podminky.urs.cz/item/CS_URS_2024_01/040001000"/>
    <hyperlink ref="F97" r:id="rId4" display="https://podminky.urs.cz/item/CS_URS_2024_01/090001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5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58"/>
  </sheetViews>
  <cols>
    <col min="1" max="1" width="8.332031" style="278" customWidth="1"/>
    <col min="2" max="2" width="1.667969" style="278" customWidth="1"/>
    <col min="3" max="4" width="5" style="278" customWidth="1"/>
    <col min="5" max="5" width="11.66016" style="278" customWidth="1"/>
    <col min="6" max="6" width="9.160156" style="278" customWidth="1"/>
    <col min="7" max="7" width="5" style="278" customWidth="1"/>
    <col min="8" max="8" width="77.83203" style="278" customWidth="1"/>
    <col min="9" max="10" width="20" style="278" customWidth="1"/>
    <col min="11" max="11" width="1.667969" style="278" customWidth="1"/>
  </cols>
  <sheetData>
    <row r="1" s="1" customFormat="1" ht="37.5" customHeight="1"/>
    <row r="2" s="1" customFormat="1" ht="7.5" customHeight="1">
      <c r="B2" s="279"/>
      <c r="C2" s="280"/>
      <c r="D2" s="280"/>
      <c r="E2" s="280"/>
      <c r="F2" s="280"/>
      <c r="G2" s="280"/>
      <c r="H2" s="280"/>
      <c r="I2" s="280"/>
      <c r="J2" s="280"/>
      <c r="K2" s="281"/>
    </row>
    <row r="3" s="16" customFormat="1" ht="45" customHeight="1">
      <c r="B3" s="282"/>
      <c r="C3" s="283" t="s">
        <v>1030</v>
      </c>
      <c r="D3" s="283"/>
      <c r="E3" s="283"/>
      <c r="F3" s="283"/>
      <c r="G3" s="283"/>
      <c r="H3" s="283"/>
      <c r="I3" s="283"/>
      <c r="J3" s="283"/>
      <c r="K3" s="284"/>
    </row>
    <row r="4" s="1" customFormat="1" ht="25.5" customHeight="1">
      <c r="B4" s="285"/>
      <c r="C4" s="286" t="s">
        <v>1031</v>
      </c>
      <c r="D4" s="286"/>
      <c r="E4" s="286"/>
      <c r="F4" s="286"/>
      <c r="G4" s="286"/>
      <c r="H4" s="286"/>
      <c r="I4" s="286"/>
      <c r="J4" s="286"/>
      <c r="K4" s="287"/>
    </row>
    <row r="5" s="1" customFormat="1" ht="5.25" customHeight="1">
      <c r="B5" s="285"/>
      <c r="C5" s="288"/>
      <c r="D5" s="288"/>
      <c r="E5" s="288"/>
      <c r="F5" s="288"/>
      <c r="G5" s="288"/>
      <c r="H5" s="288"/>
      <c r="I5" s="288"/>
      <c r="J5" s="288"/>
      <c r="K5" s="287"/>
    </row>
    <row r="6" s="1" customFormat="1" ht="15" customHeight="1">
      <c r="B6" s="285"/>
      <c r="C6" s="289" t="s">
        <v>1032</v>
      </c>
      <c r="D6" s="289"/>
      <c r="E6" s="289"/>
      <c r="F6" s="289"/>
      <c r="G6" s="289"/>
      <c r="H6" s="289"/>
      <c r="I6" s="289"/>
      <c r="J6" s="289"/>
      <c r="K6" s="287"/>
    </row>
    <row r="7" s="1" customFormat="1" ht="15" customHeight="1">
      <c r="B7" s="290"/>
      <c r="C7" s="289" t="s">
        <v>1033</v>
      </c>
      <c r="D7" s="289"/>
      <c r="E7" s="289"/>
      <c r="F7" s="289"/>
      <c r="G7" s="289"/>
      <c r="H7" s="289"/>
      <c r="I7" s="289"/>
      <c r="J7" s="289"/>
      <c r="K7" s="287"/>
    </row>
    <row r="8" s="1" customFormat="1" ht="12.75" customHeight="1">
      <c r="B8" s="290"/>
      <c r="C8" s="289"/>
      <c r="D8" s="289"/>
      <c r="E8" s="289"/>
      <c r="F8" s="289"/>
      <c r="G8" s="289"/>
      <c r="H8" s="289"/>
      <c r="I8" s="289"/>
      <c r="J8" s="289"/>
      <c r="K8" s="287"/>
    </row>
    <row r="9" s="1" customFormat="1" ht="15" customHeight="1">
      <c r="B9" s="290"/>
      <c r="C9" s="289" t="s">
        <v>1034</v>
      </c>
      <c r="D9" s="289"/>
      <c r="E9" s="289"/>
      <c r="F9" s="289"/>
      <c r="G9" s="289"/>
      <c r="H9" s="289"/>
      <c r="I9" s="289"/>
      <c r="J9" s="289"/>
      <c r="K9" s="287"/>
    </row>
    <row r="10" s="1" customFormat="1" ht="15" customHeight="1">
      <c r="B10" s="290"/>
      <c r="C10" s="289"/>
      <c r="D10" s="289" t="s">
        <v>1035</v>
      </c>
      <c r="E10" s="289"/>
      <c r="F10" s="289"/>
      <c r="G10" s="289"/>
      <c r="H10" s="289"/>
      <c r="I10" s="289"/>
      <c r="J10" s="289"/>
      <c r="K10" s="287"/>
    </row>
    <row r="11" s="1" customFormat="1" ht="15" customHeight="1">
      <c r="B11" s="290"/>
      <c r="C11" s="291"/>
      <c r="D11" s="289" t="s">
        <v>1036</v>
      </c>
      <c r="E11" s="289"/>
      <c r="F11" s="289"/>
      <c r="G11" s="289"/>
      <c r="H11" s="289"/>
      <c r="I11" s="289"/>
      <c r="J11" s="289"/>
      <c r="K11" s="287"/>
    </row>
    <row r="12" s="1" customFormat="1" ht="15" customHeight="1">
      <c r="B12" s="290"/>
      <c r="C12" s="291"/>
      <c r="D12" s="289"/>
      <c r="E12" s="289"/>
      <c r="F12" s="289"/>
      <c r="G12" s="289"/>
      <c r="H12" s="289"/>
      <c r="I12" s="289"/>
      <c r="J12" s="289"/>
      <c r="K12" s="287"/>
    </row>
    <row r="13" s="1" customFormat="1" ht="15" customHeight="1">
      <c r="B13" s="290"/>
      <c r="C13" s="291"/>
      <c r="D13" s="292" t="s">
        <v>1037</v>
      </c>
      <c r="E13" s="289"/>
      <c r="F13" s="289"/>
      <c r="G13" s="289"/>
      <c r="H13" s="289"/>
      <c r="I13" s="289"/>
      <c r="J13" s="289"/>
      <c r="K13" s="287"/>
    </row>
    <row r="14" s="1" customFormat="1" ht="12.75" customHeight="1">
      <c r="B14" s="290"/>
      <c r="C14" s="291"/>
      <c r="D14" s="291"/>
      <c r="E14" s="291"/>
      <c r="F14" s="291"/>
      <c r="G14" s="291"/>
      <c r="H14" s="291"/>
      <c r="I14" s="291"/>
      <c r="J14" s="291"/>
      <c r="K14" s="287"/>
    </row>
    <row r="15" s="1" customFormat="1" ht="15" customHeight="1">
      <c r="B15" s="290"/>
      <c r="C15" s="291"/>
      <c r="D15" s="289" t="s">
        <v>1038</v>
      </c>
      <c r="E15" s="289"/>
      <c r="F15" s="289"/>
      <c r="G15" s="289"/>
      <c r="H15" s="289"/>
      <c r="I15" s="289"/>
      <c r="J15" s="289"/>
      <c r="K15" s="287"/>
    </row>
    <row r="16" s="1" customFormat="1" ht="15" customHeight="1">
      <c r="B16" s="290"/>
      <c r="C16" s="291"/>
      <c r="D16" s="289" t="s">
        <v>1039</v>
      </c>
      <c r="E16" s="289"/>
      <c r="F16" s="289"/>
      <c r="G16" s="289"/>
      <c r="H16" s="289"/>
      <c r="I16" s="289"/>
      <c r="J16" s="289"/>
      <c r="K16" s="287"/>
    </row>
    <row r="17" s="1" customFormat="1" ht="15" customHeight="1">
      <c r="B17" s="290"/>
      <c r="C17" s="291"/>
      <c r="D17" s="289" t="s">
        <v>1040</v>
      </c>
      <c r="E17" s="289"/>
      <c r="F17" s="289"/>
      <c r="G17" s="289"/>
      <c r="H17" s="289"/>
      <c r="I17" s="289"/>
      <c r="J17" s="289"/>
      <c r="K17" s="287"/>
    </row>
    <row r="18" s="1" customFormat="1" ht="15" customHeight="1">
      <c r="B18" s="290"/>
      <c r="C18" s="291"/>
      <c r="D18" s="291"/>
      <c r="E18" s="293" t="s">
        <v>79</v>
      </c>
      <c r="F18" s="289" t="s">
        <v>1041</v>
      </c>
      <c r="G18" s="289"/>
      <c r="H18" s="289"/>
      <c r="I18" s="289"/>
      <c r="J18" s="289"/>
      <c r="K18" s="287"/>
    </row>
    <row r="19" s="1" customFormat="1" ht="15" customHeight="1">
      <c r="B19" s="290"/>
      <c r="C19" s="291"/>
      <c r="D19" s="291"/>
      <c r="E19" s="293" t="s">
        <v>1042</v>
      </c>
      <c r="F19" s="289" t="s">
        <v>1043</v>
      </c>
      <c r="G19" s="289"/>
      <c r="H19" s="289"/>
      <c r="I19" s="289"/>
      <c r="J19" s="289"/>
      <c r="K19" s="287"/>
    </row>
    <row r="20" s="1" customFormat="1" ht="15" customHeight="1">
      <c r="B20" s="290"/>
      <c r="C20" s="291"/>
      <c r="D20" s="291"/>
      <c r="E20" s="293" t="s">
        <v>1044</v>
      </c>
      <c r="F20" s="289" t="s">
        <v>1045</v>
      </c>
      <c r="G20" s="289"/>
      <c r="H20" s="289"/>
      <c r="I20" s="289"/>
      <c r="J20" s="289"/>
      <c r="K20" s="287"/>
    </row>
    <row r="21" s="1" customFormat="1" ht="15" customHeight="1">
      <c r="B21" s="290"/>
      <c r="C21" s="291"/>
      <c r="D21" s="291"/>
      <c r="E21" s="293" t="s">
        <v>89</v>
      </c>
      <c r="F21" s="289" t="s">
        <v>1046</v>
      </c>
      <c r="G21" s="289"/>
      <c r="H21" s="289"/>
      <c r="I21" s="289"/>
      <c r="J21" s="289"/>
      <c r="K21" s="287"/>
    </row>
    <row r="22" s="1" customFormat="1" ht="15" customHeight="1">
      <c r="B22" s="290"/>
      <c r="C22" s="291"/>
      <c r="D22" s="291"/>
      <c r="E22" s="293" t="s">
        <v>1047</v>
      </c>
      <c r="F22" s="289" t="s">
        <v>1048</v>
      </c>
      <c r="G22" s="289"/>
      <c r="H22" s="289"/>
      <c r="I22" s="289"/>
      <c r="J22" s="289"/>
      <c r="K22" s="287"/>
    </row>
    <row r="23" s="1" customFormat="1" ht="15" customHeight="1">
      <c r="B23" s="290"/>
      <c r="C23" s="291"/>
      <c r="D23" s="291"/>
      <c r="E23" s="293" t="s">
        <v>1049</v>
      </c>
      <c r="F23" s="289" t="s">
        <v>1050</v>
      </c>
      <c r="G23" s="289"/>
      <c r="H23" s="289"/>
      <c r="I23" s="289"/>
      <c r="J23" s="289"/>
      <c r="K23" s="287"/>
    </row>
    <row r="24" s="1" customFormat="1" ht="12.75" customHeight="1">
      <c r="B24" s="290"/>
      <c r="C24" s="291"/>
      <c r="D24" s="291"/>
      <c r="E24" s="291"/>
      <c r="F24" s="291"/>
      <c r="G24" s="291"/>
      <c r="H24" s="291"/>
      <c r="I24" s="291"/>
      <c r="J24" s="291"/>
      <c r="K24" s="287"/>
    </row>
    <row r="25" s="1" customFormat="1" ht="15" customHeight="1">
      <c r="B25" s="290"/>
      <c r="C25" s="289" t="s">
        <v>1051</v>
      </c>
      <c r="D25" s="289"/>
      <c r="E25" s="289"/>
      <c r="F25" s="289"/>
      <c r="G25" s="289"/>
      <c r="H25" s="289"/>
      <c r="I25" s="289"/>
      <c r="J25" s="289"/>
      <c r="K25" s="287"/>
    </row>
    <row r="26" s="1" customFormat="1" ht="15" customHeight="1">
      <c r="B26" s="290"/>
      <c r="C26" s="289" t="s">
        <v>1052</v>
      </c>
      <c r="D26" s="289"/>
      <c r="E26" s="289"/>
      <c r="F26" s="289"/>
      <c r="G26" s="289"/>
      <c r="H26" s="289"/>
      <c r="I26" s="289"/>
      <c r="J26" s="289"/>
      <c r="K26" s="287"/>
    </row>
    <row r="27" s="1" customFormat="1" ht="15" customHeight="1">
      <c r="B27" s="290"/>
      <c r="C27" s="289"/>
      <c r="D27" s="289" t="s">
        <v>1053</v>
      </c>
      <c r="E27" s="289"/>
      <c r="F27" s="289"/>
      <c r="G27" s="289"/>
      <c r="H27" s="289"/>
      <c r="I27" s="289"/>
      <c r="J27" s="289"/>
      <c r="K27" s="287"/>
    </row>
    <row r="28" s="1" customFormat="1" ht="15" customHeight="1">
      <c r="B28" s="290"/>
      <c r="C28" s="291"/>
      <c r="D28" s="289" t="s">
        <v>1054</v>
      </c>
      <c r="E28" s="289"/>
      <c r="F28" s="289"/>
      <c r="G28" s="289"/>
      <c r="H28" s="289"/>
      <c r="I28" s="289"/>
      <c r="J28" s="289"/>
      <c r="K28" s="287"/>
    </row>
    <row r="29" s="1" customFormat="1" ht="12.75" customHeight="1">
      <c r="B29" s="290"/>
      <c r="C29" s="291"/>
      <c r="D29" s="291"/>
      <c r="E29" s="291"/>
      <c r="F29" s="291"/>
      <c r="G29" s="291"/>
      <c r="H29" s="291"/>
      <c r="I29" s="291"/>
      <c r="J29" s="291"/>
      <c r="K29" s="287"/>
    </row>
    <row r="30" s="1" customFormat="1" ht="15" customHeight="1">
      <c r="B30" s="290"/>
      <c r="C30" s="291"/>
      <c r="D30" s="289" t="s">
        <v>1055</v>
      </c>
      <c r="E30" s="289"/>
      <c r="F30" s="289"/>
      <c r="G30" s="289"/>
      <c r="H30" s="289"/>
      <c r="I30" s="289"/>
      <c r="J30" s="289"/>
      <c r="K30" s="287"/>
    </row>
    <row r="31" s="1" customFormat="1" ht="15" customHeight="1">
      <c r="B31" s="290"/>
      <c r="C31" s="291"/>
      <c r="D31" s="289" t="s">
        <v>1056</v>
      </c>
      <c r="E31" s="289"/>
      <c r="F31" s="289"/>
      <c r="G31" s="289"/>
      <c r="H31" s="289"/>
      <c r="I31" s="289"/>
      <c r="J31" s="289"/>
      <c r="K31" s="287"/>
    </row>
    <row r="32" s="1" customFormat="1" ht="12.75" customHeight="1">
      <c r="B32" s="290"/>
      <c r="C32" s="291"/>
      <c r="D32" s="291"/>
      <c r="E32" s="291"/>
      <c r="F32" s="291"/>
      <c r="G32" s="291"/>
      <c r="H32" s="291"/>
      <c r="I32" s="291"/>
      <c r="J32" s="291"/>
      <c r="K32" s="287"/>
    </row>
    <row r="33" s="1" customFormat="1" ht="15" customHeight="1">
      <c r="B33" s="290"/>
      <c r="C33" s="291"/>
      <c r="D33" s="289" t="s">
        <v>1057</v>
      </c>
      <c r="E33" s="289"/>
      <c r="F33" s="289"/>
      <c r="G33" s="289"/>
      <c r="H33" s="289"/>
      <c r="I33" s="289"/>
      <c r="J33" s="289"/>
      <c r="K33" s="287"/>
    </row>
    <row r="34" s="1" customFormat="1" ht="15" customHeight="1">
      <c r="B34" s="290"/>
      <c r="C34" s="291"/>
      <c r="D34" s="289" t="s">
        <v>1058</v>
      </c>
      <c r="E34" s="289"/>
      <c r="F34" s="289"/>
      <c r="G34" s="289"/>
      <c r="H34" s="289"/>
      <c r="I34" s="289"/>
      <c r="J34" s="289"/>
      <c r="K34" s="287"/>
    </row>
    <row r="35" s="1" customFormat="1" ht="15" customHeight="1">
      <c r="B35" s="290"/>
      <c r="C35" s="291"/>
      <c r="D35" s="289" t="s">
        <v>1059</v>
      </c>
      <c r="E35" s="289"/>
      <c r="F35" s="289"/>
      <c r="G35" s="289"/>
      <c r="H35" s="289"/>
      <c r="I35" s="289"/>
      <c r="J35" s="289"/>
      <c r="K35" s="287"/>
    </row>
    <row r="36" s="1" customFormat="1" ht="15" customHeight="1">
      <c r="B36" s="290"/>
      <c r="C36" s="291"/>
      <c r="D36" s="289"/>
      <c r="E36" s="292" t="s">
        <v>104</v>
      </c>
      <c r="F36" s="289"/>
      <c r="G36" s="289" t="s">
        <v>1060</v>
      </c>
      <c r="H36" s="289"/>
      <c r="I36" s="289"/>
      <c r="J36" s="289"/>
      <c r="K36" s="287"/>
    </row>
    <row r="37" s="1" customFormat="1" ht="30.75" customHeight="1">
      <c r="B37" s="290"/>
      <c r="C37" s="291"/>
      <c r="D37" s="289"/>
      <c r="E37" s="292" t="s">
        <v>1061</v>
      </c>
      <c r="F37" s="289"/>
      <c r="G37" s="289" t="s">
        <v>1062</v>
      </c>
      <c r="H37" s="289"/>
      <c r="I37" s="289"/>
      <c r="J37" s="289"/>
      <c r="K37" s="287"/>
    </row>
    <row r="38" s="1" customFormat="1" ht="15" customHeight="1">
      <c r="B38" s="290"/>
      <c r="C38" s="291"/>
      <c r="D38" s="289"/>
      <c r="E38" s="292" t="s">
        <v>53</v>
      </c>
      <c r="F38" s="289"/>
      <c r="G38" s="289" t="s">
        <v>1063</v>
      </c>
      <c r="H38" s="289"/>
      <c r="I38" s="289"/>
      <c r="J38" s="289"/>
      <c r="K38" s="287"/>
    </row>
    <row r="39" s="1" customFormat="1" ht="15" customHeight="1">
      <c r="B39" s="290"/>
      <c r="C39" s="291"/>
      <c r="D39" s="289"/>
      <c r="E39" s="292" t="s">
        <v>54</v>
      </c>
      <c r="F39" s="289"/>
      <c r="G39" s="289" t="s">
        <v>1064</v>
      </c>
      <c r="H39" s="289"/>
      <c r="I39" s="289"/>
      <c r="J39" s="289"/>
      <c r="K39" s="287"/>
    </row>
    <row r="40" s="1" customFormat="1" ht="15" customHeight="1">
      <c r="B40" s="290"/>
      <c r="C40" s="291"/>
      <c r="D40" s="289"/>
      <c r="E40" s="292" t="s">
        <v>105</v>
      </c>
      <c r="F40" s="289"/>
      <c r="G40" s="289" t="s">
        <v>1065</v>
      </c>
      <c r="H40" s="289"/>
      <c r="I40" s="289"/>
      <c r="J40" s="289"/>
      <c r="K40" s="287"/>
    </row>
    <row r="41" s="1" customFormat="1" ht="15" customHeight="1">
      <c r="B41" s="290"/>
      <c r="C41" s="291"/>
      <c r="D41" s="289"/>
      <c r="E41" s="292" t="s">
        <v>106</v>
      </c>
      <c r="F41" s="289"/>
      <c r="G41" s="289" t="s">
        <v>1066</v>
      </c>
      <c r="H41" s="289"/>
      <c r="I41" s="289"/>
      <c r="J41" s="289"/>
      <c r="K41" s="287"/>
    </row>
    <row r="42" s="1" customFormat="1" ht="15" customHeight="1">
      <c r="B42" s="290"/>
      <c r="C42" s="291"/>
      <c r="D42" s="289"/>
      <c r="E42" s="292" t="s">
        <v>1067</v>
      </c>
      <c r="F42" s="289"/>
      <c r="G42" s="289" t="s">
        <v>1068</v>
      </c>
      <c r="H42" s="289"/>
      <c r="I42" s="289"/>
      <c r="J42" s="289"/>
      <c r="K42" s="287"/>
    </row>
    <row r="43" s="1" customFormat="1" ht="15" customHeight="1">
      <c r="B43" s="290"/>
      <c r="C43" s="291"/>
      <c r="D43" s="289"/>
      <c r="E43" s="292"/>
      <c r="F43" s="289"/>
      <c r="G43" s="289" t="s">
        <v>1069</v>
      </c>
      <c r="H43" s="289"/>
      <c r="I43" s="289"/>
      <c r="J43" s="289"/>
      <c r="K43" s="287"/>
    </row>
    <row r="44" s="1" customFormat="1" ht="15" customHeight="1">
      <c r="B44" s="290"/>
      <c r="C44" s="291"/>
      <c r="D44" s="289"/>
      <c r="E44" s="292" t="s">
        <v>1070</v>
      </c>
      <c r="F44" s="289"/>
      <c r="G44" s="289" t="s">
        <v>1071</v>
      </c>
      <c r="H44" s="289"/>
      <c r="I44" s="289"/>
      <c r="J44" s="289"/>
      <c r="K44" s="287"/>
    </row>
    <row r="45" s="1" customFormat="1" ht="15" customHeight="1">
      <c r="B45" s="290"/>
      <c r="C45" s="291"/>
      <c r="D45" s="289"/>
      <c r="E45" s="292" t="s">
        <v>108</v>
      </c>
      <c r="F45" s="289"/>
      <c r="G45" s="289" t="s">
        <v>1072</v>
      </c>
      <c r="H45" s="289"/>
      <c r="I45" s="289"/>
      <c r="J45" s="289"/>
      <c r="K45" s="287"/>
    </row>
    <row r="46" s="1" customFormat="1" ht="12.75" customHeight="1">
      <c r="B46" s="290"/>
      <c r="C46" s="291"/>
      <c r="D46" s="289"/>
      <c r="E46" s="289"/>
      <c r="F46" s="289"/>
      <c r="G46" s="289"/>
      <c r="H46" s="289"/>
      <c r="I46" s="289"/>
      <c r="J46" s="289"/>
      <c r="K46" s="287"/>
    </row>
    <row r="47" s="1" customFormat="1" ht="15" customHeight="1">
      <c r="B47" s="290"/>
      <c r="C47" s="291"/>
      <c r="D47" s="289" t="s">
        <v>1073</v>
      </c>
      <c r="E47" s="289"/>
      <c r="F47" s="289"/>
      <c r="G47" s="289"/>
      <c r="H47" s="289"/>
      <c r="I47" s="289"/>
      <c r="J47" s="289"/>
      <c r="K47" s="287"/>
    </row>
    <row r="48" s="1" customFormat="1" ht="15" customHeight="1">
      <c r="B48" s="290"/>
      <c r="C48" s="291"/>
      <c r="D48" s="291"/>
      <c r="E48" s="289" t="s">
        <v>1074</v>
      </c>
      <c r="F48" s="289"/>
      <c r="G48" s="289"/>
      <c r="H48" s="289"/>
      <c r="I48" s="289"/>
      <c r="J48" s="289"/>
      <c r="K48" s="287"/>
    </row>
    <row r="49" s="1" customFormat="1" ht="15" customHeight="1">
      <c r="B49" s="290"/>
      <c r="C49" s="291"/>
      <c r="D49" s="291"/>
      <c r="E49" s="289" t="s">
        <v>1075</v>
      </c>
      <c r="F49" s="289"/>
      <c r="G49" s="289"/>
      <c r="H49" s="289"/>
      <c r="I49" s="289"/>
      <c r="J49" s="289"/>
      <c r="K49" s="287"/>
    </row>
    <row r="50" s="1" customFormat="1" ht="15" customHeight="1">
      <c r="B50" s="290"/>
      <c r="C50" s="291"/>
      <c r="D50" s="291"/>
      <c r="E50" s="289" t="s">
        <v>1076</v>
      </c>
      <c r="F50" s="289"/>
      <c r="G50" s="289"/>
      <c r="H50" s="289"/>
      <c r="I50" s="289"/>
      <c r="J50" s="289"/>
      <c r="K50" s="287"/>
    </row>
    <row r="51" s="1" customFormat="1" ht="15" customHeight="1">
      <c r="B51" s="290"/>
      <c r="C51" s="291"/>
      <c r="D51" s="289" t="s">
        <v>1077</v>
      </c>
      <c r="E51" s="289"/>
      <c r="F51" s="289"/>
      <c r="G51" s="289"/>
      <c r="H51" s="289"/>
      <c r="I51" s="289"/>
      <c r="J51" s="289"/>
      <c r="K51" s="287"/>
    </row>
    <row r="52" s="1" customFormat="1" ht="25.5" customHeight="1">
      <c r="B52" s="285"/>
      <c r="C52" s="286" t="s">
        <v>1078</v>
      </c>
      <c r="D52" s="286"/>
      <c r="E52" s="286"/>
      <c r="F52" s="286"/>
      <c r="G52" s="286"/>
      <c r="H52" s="286"/>
      <c r="I52" s="286"/>
      <c r="J52" s="286"/>
      <c r="K52" s="287"/>
    </row>
    <row r="53" s="1" customFormat="1" ht="5.25" customHeight="1">
      <c r="B53" s="285"/>
      <c r="C53" s="288"/>
      <c r="D53" s="288"/>
      <c r="E53" s="288"/>
      <c r="F53" s="288"/>
      <c r="G53" s="288"/>
      <c r="H53" s="288"/>
      <c r="I53" s="288"/>
      <c r="J53" s="288"/>
      <c r="K53" s="287"/>
    </row>
    <row r="54" s="1" customFormat="1" ht="15" customHeight="1">
      <c r="B54" s="285"/>
      <c r="C54" s="289" t="s">
        <v>1079</v>
      </c>
      <c r="D54" s="289"/>
      <c r="E54" s="289"/>
      <c r="F54" s="289"/>
      <c r="G54" s="289"/>
      <c r="H54" s="289"/>
      <c r="I54" s="289"/>
      <c r="J54" s="289"/>
      <c r="K54" s="287"/>
    </row>
    <row r="55" s="1" customFormat="1" ht="15" customHeight="1">
      <c r="B55" s="285"/>
      <c r="C55" s="289" t="s">
        <v>1080</v>
      </c>
      <c r="D55" s="289"/>
      <c r="E55" s="289"/>
      <c r="F55" s="289"/>
      <c r="G55" s="289"/>
      <c r="H55" s="289"/>
      <c r="I55" s="289"/>
      <c r="J55" s="289"/>
      <c r="K55" s="287"/>
    </row>
    <row r="56" s="1" customFormat="1" ht="12.75" customHeight="1">
      <c r="B56" s="285"/>
      <c r="C56" s="289"/>
      <c r="D56" s="289"/>
      <c r="E56" s="289"/>
      <c r="F56" s="289"/>
      <c r="G56" s="289"/>
      <c r="H56" s="289"/>
      <c r="I56" s="289"/>
      <c r="J56" s="289"/>
      <c r="K56" s="287"/>
    </row>
    <row r="57" s="1" customFormat="1" ht="15" customHeight="1">
      <c r="B57" s="285"/>
      <c r="C57" s="289" t="s">
        <v>1081</v>
      </c>
      <c r="D57" s="289"/>
      <c r="E57" s="289"/>
      <c r="F57" s="289"/>
      <c r="G57" s="289"/>
      <c r="H57" s="289"/>
      <c r="I57" s="289"/>
      <c r="J57" s="289"/>
      <c r="K57" s="287"/>
    </row>
    <row r="58" s="1" customFormat="1" ht="15" customHeight="1">
      <c r="B58" s="285"/>
      <c r="C58" s="291"/>
      <c r="D58" s="289" t="s">
        <v>1082</v>
      </c>
      <c r="E58" s="289"/>
      <c r="F58" s="289"/>
      <c r="G58" s="289"/>
      <c r="H58" s="289"/>
      <c r="I58" s="289"/>
      <c r="J58" s="289"/>
      <c r="K58" s="287"/>
    </row>
    <row r="59" s="1" customFormat="1" ht="15" customHeight="1">
      <c r="B59" s="285"/>
      <c r="C59" s="291"/>
      <c r="D59" s="289" t="s">
        <v>1083</v>
      </c>
      <c r="E59" s="289"/>
      <c r="F59" s="289"/>
      <c r="G59" s="289"/>
      <c r="H59" s="289"/>
      <c r="I59" s="289"/>
      <c r="J59" s="289"/>
      <c r="K59" s="287"/>
    </row>
    <row r="60" s="1" customFormat="1" ht="15" customHeight="1">
      <c r="B60" s="285"/>
      <c r="C60" s="291"/>
      <c r="D60" s="289" t="s">
        <v>1084</v>
      </c>
      <c r="E60" s="289"/>
      <c r="F60" s="289"/>
      <c r="G60" s="289"/>
      <c r="H60" s="289"/>
      <c r="I60" s="289"/>
      <c r="J60" s="289"/>
      <c r="K60" s="287"/>
    </row>
    <row r="61" s="1" customFormat="1" ht="15" customHeight="1">
      <c r="B61" s="285"/>
      <c r="C61" s="291"/>
      <c r="D61" s="289" t="s">
        <v>1085</v>
      </c>
      <c r="E61" s="289"/>
      <c r="F61" s="289"/>
      <c r="G61" s="289"/>
      <c r="H61" s="289"/>
      <c r="I61" s="289"/>
      <c r="J61" s="289"/>
      <c r="K61" s="287"/>
    </row>
    <row r="62" s="1" customFormat="1" ht="15" customHeight="1">
      <c r="B62" s="285"/>
      <c r="C62" s="291"/>
      <c r="D62" s="294" t="s">
        <v>1086</v>
      </c>
      <c r="E62" s="294"/>
      <c r="F62" s="294"/>
      <c r="G62" s="294"/>
      <c r="H62" s="294"/>
      <c r="I62" s="294"/>
      <c r="J62" s="294"/>
      <c r="K62" s="287"/>
    </row>
    <row r="63" s="1" customFormat="1" ht="15" customHeight="1">
      <c r="B63" s="285"/>
      <c r="C63" s="291"/>
      <c r="D63" s="289" t="s">
        <v>1087</v>
      </c>
      <c r="E63" s="289"/>
      <c r="F63" s="289"/>
      <c r="G63" s="289"/>
      <c r="H63" s="289"/>
      <c r="I63" s="289"/>
      <c r="J63" s="289"/>
      <c r="K63" s="287"/>
    </row>
    <row r="64" s="1" customFormat="1" ht="12.75" customHeight="1">
      <c r="B64" s="285"/>
      <c r="C64" s="291"/>
      <c r="D64" s="291"/>
      <c r="E64" s="295"/>
      <c r="F64" s="291"/>
      <c r="G64" s="291"/>
      <c r="H64" s="291"/>
      <c r="I64" s="291"/>
      <c r="J64" s="291"/>
      <c r="K64" s="287"/>
    </row>
    <row r="65" s="1" customFormat="1" ht="15" customHeight="1">
      <c r="B65" s="285"/>
      <c r="C65" s="291"/>
      <c r="D65" s="289" t="s">
        <v>1088</v>
      </c>
      <c r="E65" s="289"/>
      <c r="F65" s="289"/>
      <c r="G65" s="289"/>
      <c r="H65" s="289"/>
      <c r="I65" s="289"/>
      <c r="J65" s="289"/>
      <c r="K65" s="287"/>
    </row>
    <row r="66" s="1" customFormat="1" ht="15" customHeight="1">
      <c r="B66" s="285"/>
      <c r="C66" s="291"/>
      <c r="D66" s="294" t="s">
        <v>1089</v>
      </c>
      <c r="E66" s="294"/>
      <c r="F66" s="294"/>
      <c r="G66" s="294"/>
      <c r="H66" s="294"/>
      <c r="I66" s="294"/>
      <c r="J66" s="294"/>
      <c r="K66" s="287"/>
    </row>
    <row r="67" s="1" customFormat="1" ht="15" customHeight="1">
      <c r="B67" s="285"/>
      <c r="C67" s="291"/>
      <c r="D67" s="289" t="s">
        <v>1090</v>
      </c>
      <c r="E67" s="289"/>
      <c r="F67" s="289"/>
      <c r="G67" s="289"/>
      <c r="H67" s="289"/>
      <c r="I67" s="289"/>
      <c r="J67" s="289"/>
      <c r="K67" s="287"/>
    </row>
    <row r="68" s="1" customFormat="1" ht="15" customHeight="1">
      <c r="B68" s="285"/>
      <c r="C68" s="291"/>
      <c r="D68" s="289" t="s">
        <v>1091</v>
      </c>
      <c r="E68" s="289"/>
      <c r="F68" s="289"/>
      <c r="G68" s="289"/>
      <c r="H68" s="289"/>
      <c r="I68" s="289"/>
      <c r="J68" s="289"/>
      <c r="K68" s="287"/>
    </row>
    <row r="69" s="1" customFormat="1" ht="15" customHeight="1">
      <c r="B69" s="285"/>
      <c r="C69" s="291"/>
      <c r="D69" s="289" t="s">
        <v>1092</v>
      </c>
      <c r="E69" s="289"/>
      <c r="F69" s="289"/>
      <c r="G69" s="289"/>
      <c r="H69" s="289"/>
      <c r="I69" s="289"/>
      <c r="J69" s="289"/>
      <c r="K69" s="287"/>
    </row>
    <row r="70" s="1" customFormat="1" ht="15" customHeight="1">
      <c r="B70" s="285"/>
      <c r="C70" s="291"/>
      <c r="D70" s="289" t="s">
        <v>1093</v>
      </c>
      <c r="E70" s="289"/>
      <c r="F70" s="289"/>
      <c r="G70" s="289"/>
      <c r="H70" s="289"/>
      <c r="I70" s="289"/>
      <c r="J70" s="289"/>
      <c r="K70" s="287"/>
    </row>
    <row r="71" s="1" customFormat="1" ht="12.75" customHeight="1">
      <c r="B71" s="296"/>
      <c r="C71" s="297"/>
      <c r="D71" s="297"/>
      <c r="E71" s="297"/>
      <c r="F71" s="297"/>
      <c r="G71" s="297"/>
      <c r="H71" s="297"/>
      <c r="I71" s="297"/>
      <c r="J71" s="297"/>
      <c r="K71" s="298"/>
    </row>
    <row r="72" s="1" customFormat="1" ht="18.75" customHeight="1">
      <c r="B72" s="299"/>
      <c r="C72" s="299"/>
      <c r="D72" s="299"/>
      <c r="E72" s="299"/>
      <c r="F72" s="299"/>
      <c r="G72" s="299"/>
      <c r="H72" s="299"/>
      <c r="I72" s="299"/>
      <c r="J72" s="299"/>
      <c r="K72" s="300"/>
    </row>
    <row r="73" s="1" customFormat="1" ht="18.75" customHeight="1">
      <c r="B73" s="300"/>
      <c r="C73" s="300"/>
      <c r="D73" s="300"/>
      <c r="E73" s="300"/>
      <c r="F73" s="300"/>
      <c r="G73" s="300"/>
      <c r="H73" s="300"/>
      <c r="I73" s="300"/>
      <c r="J73" s="300"/>
      <c r="K73" s="300"/>
    </row>
    <row r="74" s="1" customFormat="1" ht="7.5" customHeight="1">
      <c r="B74" s="301"/>
      <c r="C74" s="302"/>
      <c r="D74" s="302"/>
      <c r="E74" s="302"/>
      <c r="F74" s="302"/>
      <c r="G74" s="302"/>
      <c r="H74" s="302"/>
      <c r="I74" s="302"/>
      <c r="J74" s="302"/>
      <c r="K74" s="303"/>
    </row>
    <row r="75" s="1" customFormat="1" ht="45" customHeight="1">
      <c r="B75" s="304"/>
      <c r="C75" s="305" t="s">
        <v>1094</v>
      </c>
      <c r="D75" s="305"/>
      <c r="E75" s="305"/>
      <c r="F75" s="305"/>
      <c r="G75" s="305"/>
      <c r="H75" s="305"/>
      <c r="I75" s="305"/>
      <c r="J75" s="305"/>
      <c r="K75" s="306"/>
    </row>
    <row r="76" s="1" customFormat="1" ht="17.25" customHeight="1">
      <c r="B76" s="304"/>
      <c r="C76" s="307" t="s">
        <v>1095</v>
      </c>
      <c r="D76" s="307"/>
      <c r="E76" s="307"/>
      <c r="F76" s="307" t="s">
        <v>1096</v>
      </c>
      <c r="G76" s="308"/>
      <c r="H76" s="307" t="s">
        <v>54</v>
      </c>
      <c r="I76" s="307" t="s">
        <v>57</v>
      </c>
      <c r="J76" s="307" t="s">
        <v>1097</v>
      </c>
      <c r="K76" s="306"/>
    </row>
    <row r="77" s="1" customFormat="1" ht="17.25" customHeight="1">
      <c r="B77" s="304"/>
      <c r="C77" s="309" t="s">
        <v>1098</v>
      </c>
      <c r="D77" s="309"/>
      <c r="E77" s="309"/>
      <c r="F77" s="310" t="s">
        <v>1099</v>
      </c>
      <c r="G77" s="311"/>
      <c r="H77" s="309"/>
      <c r="I77" s="309"/>
      <c r="J77" s="309" t="s">
        <v>1100</v>
      </c>
      <c r="K77" s="306"/>
    </row>
    <row r="78" s="1" customFormat="1" ht="5.25" customHeight="1">
      <c r="B78" s="304"/>
      <c r="C78" s="312"/>
      <c r="D78" s="312"/>
      <c r="E78" s="312"/>
      <c r="F78" s="312"/>
      <c r="G78" s="313"/>
      <c r="H78" s="312"/>
      <c r="I78" s="312"/>
      <c r="J78" s="312"/>
      <c r="K78" s="306"/>
    </row>
    <row r="79" s="1" customFormat="1" ht="15" customHeight="1">
      <c r="B79" s="304"/>
      <c r="C79" s="292" t="s">
        <v>53</v>
      </c>
      <c r="D79" s="314"/>
      <c r="E79" s="314"/>
      <c r="F79" s="315" t="s">
        <v>1101</v>
      </c>
      <c r="G79" s="316"/>
      <c r="H79" s="292" t="s">
        <v>1102</v>
      </c>
      <c r="I79" s="292" t="s">
        <v>1103</v>
      </c>
      <c r="J79" s="292">
        <v>20</v>
      </c>
      <c r="K79" s="306"/>
    </row>
    <row r="80" s="1" customFormat="1" ht="15" customHeight="1">
      <c r="B80" s="304"/>
      <c r="C80" s="292" t="s">
        <v>1104</v>
      </c>
      <c r="D80" s="292"/>
      <c r="E80" s="292"/>
      <c r="F80" s="315" t="s">
        <v>1101</v>
      </c>
      <c r="G80" s="316"/>
      <c r="H80" s="292" t="s">
        <v>1105</v>
      </c>
      <c r="I80" s="292" t="s">
        <v>1103</v>
      </c>
      <c r="J80" s="292">
        <v>120</v>
      </c>
      <c r="K80" s="306"/>
    </row>
    <row r="81" s="1" customFormat="1" ht="15" customHeight="1">
      <c r="B81" s="317"/>
      <c r="C81" s="292" t="s">
        <v>1106</v>
      </c>
      <c r="D81" s="292"/>
      <c r="E81" s="292"/>
      <c r="F81" s="315" t="s">
        <v>1107</v>
      </c>
      <c r="G81" s="316"/>
      <c r="H81" s="292" t="s">
        <v>1108</v>
      </c>
      <c r="I81" s="292" t="s">
        <v>1103</v>
      </c>
      <c r="J81" s="292">
        <v>50</v>
      </c>
      <c r="K81" s="306"/>
    </row>
    <row r="82" s="1" customFormat="1" ht="15" customHeight="1">
      <c r="B82" s="317"/>
      <c r="C82" s="292" t="s">
        <v>1109</v>
      </c>
      <c r="D82" s="292"/>
      <c r="E82" s="292"/>
      <c r="F82" s="315" t="s">
        <v>1101</v>
      </c>
      <c r="G82" s="316"/>
      <c r="H82" s="292" t="s">
        <v>1110</v>
      </c>
      <c r="I82" s="292" t="s">
        <v>1111</v>
      </c>
      <c r="J82" s="292"/>
      <c r="K82" s="306"/>
    </row>
    <row r="83" s="1" customFormat="1" ht="15" customHeight="1">
      <c r="B83" s="317"/>
      <c r="C83" s="318" t="s">
        <v>1112</v>
      </c>
      <c r="D83" s="318"/>
      <c r="E83" s="318"/>
      <c r="F83" s="319" t="s">
        <v>1107</v>
      </c>
      <c r="G83" s="318"/>
      <c r="H83" s="318" t="s">
        <v>1113</v>
      </c>
      <c r="I83" s="318" t="s">
        <v>1103</v>
      </c>
      <c r="J83" s="318">
        <v>15</v>
      </c>
      <c r="K83" s="306"/>
    </row>
    <row r="84" s="1" customFormat="1" ht="15" customHeight="1">
      <c r="B84" s="317"/>
      <c r="C84" s="318" t="s">
        <v>1114</v>
      </c>
      <c r="D84" s="318"/>
      <c r="E84" s="318"/>
      <c r="F84" s="319" t="s">
        <v>1107</v>
      </c>
      <c r="G84" s="318"/>
      <c r="H84" s="318" t="s">
        <v>1115</v>
      </c>
      <c r="I84" s="318" t="s">
        <v>1103</v>
      </c>
      <c r="J84" s="318">
        <v>15</v>
      </c>
      <c r="K84" s="306"/>
    </row>
    <row r="85" s="1" customFormat="1" ht="15" customHeight="1">
      <c r="B85" s="317"/>
      <c r="C85" s="318" t="s">
        <v>1116</v>
      </c>
      <c r="D85" s="318"/>
      <c r="E85" s="318"/>
      <c r="F85" s="319" t="s">
        <v>1107</v>
      </c>
      <c r="G85" s="318"/>
      <c r="H85" s="318" t="s">
        <v>1117</v>
      </c>
      <c r="I85" s="318" t="s">
        <v>1103</v>
      </c>
      <c r="J85" s="318">
        <v>20</v>
      </c>
      <c r="K85" s="306"/>
    </row>
    <row r="86" s="1" customFormat="1" ht="15" customHeight="1">
      <c r="B86" s="317"/>
      <c r="C86" s="318" t="s">
        <v>1118</v>
      </c>
      <c r="D86" s="318"/>
      <c r="E86" s="318"/>
      <c r="F86" s="319" t="s">
        <v>1107</v>
      </c>
      <c r="G86" s="318"/>
      <c r="H86" s="318" t="s">
        <v>1119</v>
      </c>
      <c r="I86" s="318" t="s">
        <v>1103</v>
      </c>
      <c r="J86" s="318">
        <v>20</v>
      </c>
      <c r="K86" s="306"/>
    </row>
    <row r="87" s="1" customFormat="1" ht="15" customHeight="1">
      <c r="B87" s="317"/>
      <c r="C87" s="292" t="s">
        <v>1120</v>
      </c>
      <c r="D87" s="292"/>
      <c r="E87" s="292"/>
      <c r="F87" s="315" t="s">
        <v>1107</v>
      </c>
      <c r="G87" s="316"/>
      <c r="H87" s="292" t="s">
        <v>1121</v>
      </c>
      <c r="I87" s="292" t="s">
        <v>1103</v>
      </c>
      <c r="J87" s="292">
        <v>50</v>
      </c>
      <c r="K87" s="306"/>
    </row>
    <row r="88" s="1" customFormat="1" ht="15" customHeight="1">
      <c r="B88" s="317"/>
      <c r="C88" s="292" t="s">
        <v>1122</v>
      </c>
      <c r="D88" s="292"/>
      <c r="E88" s="292"/>
      <c r="F88" s="315" t="s">
        <v>1107</v>
      </c>
      <c r="G88" s="316"/>
      <c r="H88" s="292" t="s">
        <v>1123</v>
      </c>
      <c r="I88" s="292" t="s">
        <v>1103</v>
      </c>
      <c r="J88" s="292">
        <v>20</v>
      </c>
      <c r="K88" s="306"/>
    </row>
    <row r="89" s="1" customFormat="1" ht="15" customHeight="1">
      <c r="B89" s="317"/>
      <c r="C89" s="292" t="s">
        <v>1124</v>
      </c>
      <c r="D89" s="292"/>
      <c r="E89" s="292"/>
      <c r="F89" s="315" t="s">
        <v>1107</v>
      </c>
      <c r="G89" s="316"/>
      <c r="H89" s="292" t="s">
        <v>1125</v>
      </c>
      <c r="I89" s="292" t="s">
        <v>1103</v>
      </c>
      <c r="J89" s="292">
        <v>20</v>
      </c>
      <c r="K89" s="306"/>
    </row>
    <row r="90" s="1" customFormat="1" ht="15" customHeight="1">
      <c r="B90" s="317"/>
      <c r="C90" s="292" t="s">
        <v>1126</v>
      </c>
      <c r="D90" s="292"/>
      <c r="E90" s="292"/>
      <c r="F90" s="315" t="s">
        <v>1107</v>
      </c>
      <c r="G90" s="316"/>
      <c r="H90" s="292" t="s">
        <v>1127</v>
      </c>
      <c r="I90" s="292" t="s">
        <v>1103</v>
      </c>
      <c r="J90" s="292">
        <v>50</v>
      </c>
      <c r="K90" s="306"/>
    </row>
    <row r="91" s="1" customFormat="1" ht="15" customHeight="1">
      <c r="B91" s="317"/>
      <c r="C91" s="292" t="s">
        <v>1128</v>
      </c>
      <c r="D91" s="292"/>
      <c r="E91" s="292"/>
      <c r="F91" s="315" t="s">
        <v>1107</v>
      </c>
      <c r="G91" s="316"/>
      <c r="H91" s="292" t="s">
        <v>1128</v>
      </c>
      <c r="I91" s="292" t="s">
        <v>1103</v>
      </c>
      <c r="J91" s="292">
        <v>50</v>
      </c>
      <c r="K91" s="306"/>
    </row>
    <row r="92" s="1" customFormat="1" ht="15" customHeight="1">
      <c r="B92" s="317"/>
      <c r="C92" s="292" t="s">
        <v>1129</v>
      </c>
      <c r="D92" s="292"/>
      <c r="E92" s="292"/>
      <c r="F92" s="315" t="s">
        <v>1107</v>
      </c>
      <c r="G92" s="316"/>
      <c r="H92" s="292" t="s">
        <v>1130</v>
      </c>
      <c r="I92" s="292" t="s">
        <v>1103</v>
      </c>
      <c r="J92" s="292">
        <v>255</v>
      </c>
      <c r="K92" s="306"/>
    </row>
    <row r="93" s="1" customFormat="1" ht="15" customHeight="1">
      <c r="B93" s="317"/>
      <c r="C93" s="292" t="s">
        <v>1131</v>
      </c>
      <c r="D93" s="292"/>
      <c r="E93" s="292"/>
      <c r="F93" s="315" t="s">
        <v>1101</v>
      </c>
      <c r="G93" s="316"/>
      <c r="H93" s="292" t="s">
        <v>1132</v>
      </c>
      <c r="I93" s="292" t="s">
        <v>1133</v>
      </c>
      <c r="J93" s="292"/>
      <c r="K93" s="306"/>
    </row>
    <row r="94" s="1" customFormat="1" ht="15" customHeight="1">
      <c r="B94" s="317"/>
      <c r="C94" s="292" t="s">
        <v>1134</v>
      </c>
      <c r="D94" s="292"/>
      <c r="E94" s="292"/>
      <c r="F94" s="315" t="s">
        <v>1101</v>
      </c>
      <c r="G94" s="316"/>
      <c r="H94" s="292" t="s">
        <v>1135</v>
      </c>
      <c r="I94" s="292" t="s">
        <v>1136</v>
      </c>
      <c r="J94" s="292"/>
      <c r="K94" s="306"/>
    </row>
    <row r="95" s="1" customFormat="1" ht="15" customHeight="1">
      <c r="B95" s="317"/>
      <c r="C95" s="292" t="s">
        <v>1137</v>
      </c>
      <c r="D95" s="292"/>
      <c r="E95" s="292"/>
      <c r="F95" s="315" t="s">
        <v>1101</v>
      </c>
      <c r="G95" s="316"/>
      <c r="H95" s="292" t="s">
        <v>1137</v>
      </c>
      <c r="I95" s="292" t="s">
        <v>1136</v>
      </c>
      <c r="J95" s="292"/>
      <c r="K95" s="306"/>
    </row>
    <row r="96" s="1" customFormat="1" ht="15" customHeight="1">
      <c r="B96" s="317"/>
      <c r="C96" s="292" t="s">
        <v>38</v>
      </c>
      <c r="D96" s="292"/>
      <c r="E96" s="292"/>
      <c r="F96" s="315" t="s">
        <v>1101</v>
      </c>
      <c r="G96" s="316"/>
      <c r="H96" s="292" t="s">
        <v>1138</v>
      </c>
      <c r="I96" s="292" t="s">
        <v>1136</v>
      </c>
      <c r="J96" s="292"/>
      <c r="K96" s="306"/>
    </row>
    <row r="97" s="1" customFormat="1" ht="15" customHeight="1">
      <c r="B97" s="317"/>
      <c r="C97" s="292" t="s">
        <v>48</v>
      </c>
      <c r="D97" s="292"/>
      <c r="E97" s="292"/>
      <c r="F97" s="315" t="s">
        <v>1101</v>
      </c>
      <c r="G97" s="316"/>
      <c r="H97" s="292" t="s">
        <v>1139</v>
      </c>
      <c r="I97" s="292" t="s">
        <v>1136</v>
      </c>
      <c r="J97" s="292"/>
      <c r="K97" s="306"/>
    </row>
    <row r="98" s="1" customFormat="1" ht="15" customHeight="1">
      <c r="B98" s="320"/>
      <c r="C98" s="321"/>
      <c r="D98" s="321"/>
      <c r="E98" s="321"/>
      <c r="F98" s="321"/>
      <c r="G98" s="321"/>
      <c r="H98" s="321"/>
      <c r="I98" s="321"/>
      <c r="J98" s="321"/>
      <c r="K98" s="322"/>
    </row>
    <row r="99" s="1" customFormat="1" ht="18.75" customHeight="1">
      <c r="B99" s="323"/>
      <c r="C99" s="324"/>
      <c r="D99" s="324"/>
      <c r="E99" s="324"/>
      <c r="F99" s="324"/>
      <c r="G99" s="324"/>
      <c r="H99" s="324"/>
      <c r="I99" s="324"/>
      <c r="J99" s="324"/>
      <c r="K99" s="323"/>
    </row>
    <row r="100" s="1" customFormat="1" ht="18.75" customHeight="1">
      <c r="B100" s="300"/>
      <c r="C100" s="300"/>
      <c r="D100" s="300"/>
      <c r="E100" s="300"/>
      <c r="F100" s="300"/>
      <c r="G100" s="300"/>
      <c r="H100" s="300"/>
      <c r="I100" s="300"/>
      <c r="J100" s="300"/>
      <c r="K100" s="300"/>
    </row>
    <row r="101" s="1" customFormat="1" ht="7.5" customHeight="1">
      <c r="B101" s="301"/>
      <c r="C101" s="302"/>
      <c r="D101" s="302"/>
      <c r="E101" s="302"/>
      <c r="F101" s="302"/>
      <c r="G101" s="302"/>
      <c r="H101" s="302"/>
      <c r="I101" s="302"/>
      <c r="J101" s="302"/>
      <c r="K101" s="303"/>
    </row>
    <row r="102" s="1" customFormat="1" ht="45" customHeight="1">
      <c r="B102" s="304"/>
      <c r="C102" s="305" t="s">
        <v>1140</v>
      </c>
      <c r="D102" s="305"/>
      <c r="E102" s="305"/>
      <c r="F102" s="305"/>
      <c r="G102" s="305"/>
      <c r="H102" s="305"/>
      <c r="I102" s="305"/>
      <c r="J102" s="305"/>
      <c r="K102" s="306"/>
    </row>
    <row r="103" s="1" customFormat="1" ht="17.25" customHeight="1">
      <c r="B103" s="304"/>
      <c r="C103" s="307" t="s">
        <v>1095</v>
      </c>
      <c r="D103" s="307"/>
      <c r="E103" s="307"/>
      <c r="F103" s="307" t="s">
        <v>1096</v>
      </c>
      <c r="G103" s="308"/>
      <c r="H103" s="307" t="s">
        <v>54</v>
      </c>
      <c r="I103" s="307" t="s">
        <v>57</v>
      </c>
      <c r="J103" s="307" t="s">
        <v>1097</v>
      </c>
      <c r="K103" s="306"/>
    </row>
    <row r="104" s="1" customFormat="1" ht="17.25" customHeight="1">
      <c r="B104" s="304"/>
      <c r="C104" s="309" t="s">
        <v>1098</v>
      </c>
      <c r="D104" s="309"/>
      <c r="E104" s="309"/>
      <c r="F104" s="310" t="s">
        <v>1099</v>
      </c>
      <c r="G104" s="311"/>
      <c r="H104" s="309"/>
      <c r="I104" s="309"/>
      <c r="J104" s="309" t="s">
        <v>1100</v>
      </c>
      <c r="K104" s="306"/>
    </row>
    <row r="105" s="1" customFormat="1" ht="5.25" customHeight="1">
      <c r="B105" s="304"/>
      <c r="C105" s="307"/>
      <c r="D105" s="307"/>
      <c r="E105" s="307"/>
      <c r="F105" s="307"/>
      <c r="G105" s="325"/>
      <c r="H105" s="307"/>
      <c r="I105" s="307"/>
      <c r="J105" s="307"/>
      <c r="K105" s="306"/>
    </row>
    <row r="106" s="1" customFormat="1" ht="15" customHeight="1">
      <c r="B106" s="304"/>
      <c r="C106" s="292" t="s">
        <v>53</v>
      </c>
      <c r="D106" s="314"/>
      <c r="E106" s="314"/>
      <c r="F106" s="315" t="s">
        <v>1101</v>
      </c>
      <c r="G106" s="292"/>
      <c r="H106" s="292" t="s">
        <v>1141</v>
      </c>
      <c r="I106" s="292" t="s">
        <v>1103</v>
      </c>
      <c r="J106" s="292">
        <v>20</v>
      </c>
      <c r="K106" s="306"/>
    </row>
    <row r="107" s="1" customFormat="1" ht="15" customHeight="1">
      <c r="B107" s="304"/>
      <c r="C107" s="292" t="s">
        <v>1104</v>
      </c>
      <c r="D107" s="292"/>
      <c r="E107" s="292"/>
      <c r="F107" s="315" t="s">
        <v>1101</v>
      </c>
      <c r="G107" s="292"/>
      <c r="H107" s="292" t="s">
        <v>1141</v>
      </c>
      <c r="I107" s="292" t="s">
        <v>1103</v>
      </c>
      <c r="J107" s="292">
        <v>120</v>
      </c>
      <c r="K107" s="306"/>
    </row>
    <row r="108" s="1" customFormat="1" ht="15" customHeight="1">
      <c r="B108" s="317"/>
      <c r="C108" s="292" t="s">
        <v>1106</v>
      </c>
      <c r="D108" s="292"/>
      <c r="E108" s="292"/>
      <c r="F108" s="315" t="s">
        <v>1107</v>
      </c>
      <c r="G108" s="292"/>
      <c r="H108" s="292" t="s">
        <v>1141</v>
      </c>
      <c r="I108" s="292" t="s">
        <v>1103</v>
      </c>
      <c r="J108" s="292">
        <v>50</v>
      </c>
      <c r="K108" s="306"/>
    </row>
    <row r="109" s="1" customFormat="1" ht="15" customHeight="1">
      <c r="B109" s="317"/>
      <c r="C109" s="292" t="s">
        <v>1109</v>
      </c>
      <c r="D109" s="292"/>
      <c r="E109" s="292"/>
      <c r="F109" s="315" t="s">
        <v>1101</v>
      </c>
      <c r="G109" s="292"/>
      <c r="H109" s="292" t="s">
        <v>1141</v>
      </c>
      <c r="I109" s="292" t="s">
        <v>1111</v>
      </c>
      <c r="J109" s="292"/>
      <c r="K109" s="306"/>
    </row>
    <row r="110" s="1" customFormat="1" ht="15" customHeight="1">
      <c r="B110" s="317"/>
      <c r="C110" s="292" t="s">
        <v>1120</v>
      </c>
      <c r="D110" s="292"/>
      <c r="E110" s="292"/>
      <c r="F110" s="315" t="s">
        <v>1107</v>
      </c>
      <c r="G110" s="292"/>
      <c r="H110" s="292" t="s">
        <v>1141</v>
      </c>
      <c r="I110" s="292" t="s">
        <v>1103</v>
      </c>
      <c r="J110" s="292">
        <v>50</v>
      </c>
      <c r="K110" s="306"/>
    </row>
    <row r="111" s="1" customFormat="1" ht="15" customHeight="1">
      <c r="B111" s="317"/>
      <c r="C111" s="292" t="s">
        <v>1128</v>
      </c>
      <c r="D111" s="292"/>
      <c r="E111" s="292"/>
      <c r="F111" s="315" t="s">
        <v>1107</v>
      </c>
      <c r="G111" s="292"/>
      <c r="H111" s="292" t="s">
        <v>1141</v>
      </c>
      <c r="I111" s="292" t="s">
        <v>1103</v>
      </c>
      <c r="J111" s="292">
        <v>50</v>
      </c>
      <c r="K111" s="306"/>
    </row>
    <row r="112" s="1" customFormat="1" ht="15" customHeight="1">
      <c r="B112" s="317"/>
      <c r="C112" s="292" t="s">
        <v>1126</v>
      </c>
      <c r="D112" s="292"/>
      <c r="E112" s="292"/>
      <c r="F112" s="315" t="s">
        <v>1107</v>
      </c>
      <c r="G112" s="292"/>
      <c r="H112" s="292" t="s">
        <v>1141</v>
      </c>
      <c r="I112" s="292" t="s">
        <v>1103</v>
      </c>
      <c r="J112" s="292">
        <v>50</v>
      </c>
      <c r="K112" s="306"/>
    </row>
    <row r="113" s="1" customFormat="1" ht="15" customHeight="1">
      <c r="B113" s="317"/>
      <c r="C113" s="292" t="s">
        <v>53</v>
      </c>
      <c r="D113" s="292"/>
      <c r="E113" s="292"/>
      <c r="F113" s="315" t="s">
        <v>1101</v>
      </c>
      <c r="G113" s="292"/>
      <c r="H113" s="292" t="s">
        <v>1142</v>
      </c>
      <c r="I113" s="292" t="s">
        <v>1103</v>
      </c>
      <c r="J113" s="292">
        <v>20</v>
      </c>
      <c r="K113" s="306"/>
    </row>
    <row r="114" s="1" customFormat="1" ht="15" customHeight="1">
      <c r="B114" s="317"/>
      <c r="C114" s="292" t="s">
        <v>1143</v>
      </c>
      <c r="D114" s="292"/>
      <c r="E114" s="292"/>
      <c r="F114" s="315" t="s">
        <v>1101</v>
      </c>
      <c r="G114" s="292"/>
      <c r="H114" s="292" t="s">
        <v>1144</v>
      </c>
      <c r="I114" s="292" t="s">
        <v>1103</v>
      </c>
      <c r="J114" s="292">
        <v>120</v>
      </c>
      <c r="K114" s="306"/>
    </row>
    <row r="115" s="1" customFormat="1" ht="15" customHeight="1">
      <c r="B115" s="317"/>
      <c r="C115" s="292" t="s">
        <v>38</v>
      </c>
      <c r="D115" s="292"/>
      <c r="E115" s="292"/>
      <c r="F115" s="315" t="s">
        <v>1101</v>
      </c>
      <c r="G115" s="292"/>
      <c r="H115" s="292" t="s">
        <v>1145</v>
      </c>
      <c r="I115" s="292" t="s">
        <v>1136</v>
      </c>
      <c r="J115" s="292"/>
      <c r="K115" s="306"/>
    </row>
    <row r="116" s="1" customFormat="1" ht="15" customHeight="1">
      <c r="B116" s="317"/>
      <c r="C116" s="292" t="s">
        <v>48</v>
      </c>
      <c r="D116" s="292"/>
      <c r="E116" s="292"/>
      <c r="F116" s="315" t="s">
        <v>1101</v>
      </c>
      <c r="G116" s="292"/>
      <c r="H116" s="292" t="s">
        <v>1146</v>
      </c>
      <c r="I116" s="292" t="s">
        <v>1136</v>
      </c>
      <c r="J116" s="292"/>
      <c r="K116" s="306"/>
    </row>
    <row r="117" s="1" customFormat="1" ht="15" customHeight="1">
      <c r="B117" s="317"/>
      <c r="C117" s="292" t="s">
        <v>57</v>
      </c>
      <c r="D117" s="292"/>
      <c r="E117" s="292"/>
      <c r="F117" s="315" t="s">
        <v>1101</v>
      </c>
      <c r="G117" s="292"/>
      <c r="H117" s="292" t="s">
        <v>1147</v>
      </c>
      <c r="I117" s="292" t="s">
        <v>1148</v>
      </c>
      <c r="J117" s="292"/>
      <c r="K117" s="306"/>
    </row>
    <row r="118" s="1" customFormat="1" ht="15" customHeight="1">
      <c r="B118" s="320"/>
      <c r="C118" s="326"/>
      <c r="D118" s="326"/>
      <c r="E118" s="326"/>
      <c r="F118" s="326"/>
      <c r="G118" s="326"/>
      <c r="H118" s="326"/>
      <c r="I118" s="326"/>
      <c r="J118" s="326"/>
      <c r="K118" s="322"/>
    </row>
    <row r="119" s="1" customFormat="1" ht="18.75" customHeight="1">
      <c r="B119" s="327"/>
      <c r="C119" s="328"/>
      <c r="D119" s="328"/>
      <c r="E119" s="328"/>
      <c r="F119" s="329"/>
      <c r="G119" s="328"/>
      <c r="H119" s="328"/>
      <c r="I119" s="328"/>
      <c r="J119" s="328"/>
      <c r="K119" s="327"/>
    </row>
    <row r="120" s="1" customFormat="1" ht="18.75" customHeight="1">
      <c r="B120" s="300"/>
      <c r="C120" s="300"/>
      <c r="D120" s="300"/>
      <c r="E120" s="300"/>
      <c r="F120" s="300"/>
      <c r="G120" s="300"/>
      <c r="H120" s="300"/>
      <c r="I120" s="300"/>
      <c r="J120" s="300"/>
      <c r="K120" s="300"/>
    </row>
    <row r="121" s="1" customFormat="1" ht="7.5" customHeight="1">
      <c r="B121" s="330"/>
      <c r="C121" s="331"/>
      <c r="D121" s="331"/>
      <c r="E121" s="331"/>
      <c r="F121" s="331"/>
      <c r="G121" s="331"/>
      <c r="H121" s="331"/>
      <c r="I121" s="331"/>
      <c r="J121" s="331"/>
      <c r="K121" s="332"/>
    </row>
    <row r="122" s="1" customFormat="1" ht="45" customHeight="1">
      <c r="B122" s="333"/>
      <c r="C122" s="283" t="s">
        <v>1149</v>
      </c>
      <c r="D122" s="283"/>
      <c r="E122" s="283"/>
      <c r="F122" s="283"/>
      <c r="G122" s="283"/>
      <c r="H122" s="283"/>
      <c r="I122" s="283"/>
      <c r="J122" s="283"/>
      <c r="K122" s="334"/>
    </row>
    <row r="123" s="1" customFormat="1" ht="17.25" customHeight="1">
      <c r="B123" s="335"/>
      <c r="C123" s="307" t="s">
        <v>1095</v>
      </c>
      <c r="D123" s="307"/>
      <c r="E123" s="307"/>
      <c r="F123" s="307" t="s">
        <v>1096</v>
      </c>
      <c r="G123" s="308"/>
      <c r="H123" s="307" t="s">
        <v>54</v>
      </c>
      <c r="I123" s="307" t="s">
        <v>57</v>
      </c>
      <c r="J123" s="307" t="s">
        <v>1097</v>
      </c>
      <c r="K123" s="336"/>
    </row>
    <row r="124" s="1" customFormat="1" ht="17.25" customHeight="1">
      <c r="B124" s="335"/>
      <c r="C124" s="309" t="s">
        <v>1098</v>
      </c>
      <c r="D124" s="309"/>
      <c r="E124" s="309"/>
      <c r="F124" s="310" t="s">
        <v>1099</v>
      </c>
      <c r="G124" s="311"/>
      <c r="H124" s="309"/>
      <c r="I124" s="309"/>
      <c r="J124" s="309" t="s">
        <v>1100</v>
      </c>
      <c r="K124" s="336"/>
    </row>
    <row r="125" s="1" customFormat="1" ht="5.25" customHeight="1">
      <c r="B125" s="337"/>
      <c r="C125" s="312"/>
      <c r="D125" s="312"/>
      <c r="E125" s="312"/>
      <c r="F125" s="312"/>
      <c r="G125" s="338"/>
      <c r="H125" s="312"/>
      <c r="I125" s="312"/>
      <c r="J125" s="312"/>
      <c r="K125" s="339"/>
    </row>
    <row r="126" s="1" customFormat="1" ht="15" customHeight="1">
      <c r="B126" s="337"/>
      <c r="C126" s="292" t="s">
        <v>1104</v>
      </c>
      <c r="D126" s="314"/>
      <c r="E126" s="314"/>
      <c r="F126" s="315" t="s">
        <v>1101</v>
      </c>
      <c r="G126" s="292"/>
      <c r="H126" s="292" t="s">
        <v>1141</v>
      </c>
      <c r="I126" s="292" t="s">
        <v>1103</v>
      </c>
      <c r="J126" s="292">
        <v>120</v>
      </c>
      <c r="K126" s="340"/>
    </row>
    <row r="127" s="1" customFormat="1" ht="15" customHeight="1">
      <c r="B127" s="337"/>
      <c r="C127" s="292" t="s">
        <v>1150</v>
      </c>
      <c r="D127" s="292"/>
      <c r="E127" s="292"/>
      <c r="F127" s="315" t="s">
        <v>1101</v>
      </c>
      <c r="G127" s="292"/>
      <c r="H127" s="292" t="s">
        <v>1151</v>
      </c>
      <c r="I127" s="292" t="s">
        <v>1103</v>
      </c>
      <c r="J127" s="292" t="s">
        <v>1152</v>
      </c>
      <c r="K127" s="340"/>
    </row>
    <row r="128" s="1" customFormat="1" ht="15" customHeight="1">
      <c r="B128" s="337"/>
      <c r="C128" s="292" t="s">
        <v>1049</v>
      </c>
      <c r="D128" s="292"/>
      <c r="E128" s="292"/>
      <c r="F128" s="315" t="s">
        <v>1101</v>
      </c>
      <c r="G128" s="292"/>
      <c r="H128" s="292" t="s">
        <v>1153</v>
      </c>
      <c r="I128" s="292" t="s">
        <v>1103</v>
      </c>
      <c r="J128" s="292" t="s">
        <v>1152</v>
      </c>
      <c r="K128" s="340"/>
    </row>
    <row r="129" s="1" customFormat="1" ht="15" customHeight="1">
      <c r="B129" s="337"/>
      <c r="C129" s="292" t="s">
        <v>1112</v>
      </c>
      <c r="D129" s="292"/>
      <c r="E129" s="292"/>
      <c r="F129" s="315" t="s">
        <v>1107</v>
      </c>
      <c r="G129" s="292"/>
      <c r="H129" s="292" t="s">
        <v>1113</v>
      </c>
      <c r="I129" s="292" t="s">
        <v>1103</v>
      </c>
      <c r="J129" s="292">
        <v>15</v>
      </c>
      <c r="K129" s="340"/>
    </row>
    <row r="130" s="1" customFormat="1" ht="15" customHeight="1">
      <c r="B130" s="337"/>
      <c r="C130" s="318" t="s">
        <v>1114</v>
      </c>
      <c r="D130" s="318"/>
      <c r="E130" s="318"/>
      <c r="F130" s="319" t="s">
        <v>1107</v>
      </c>
      <c r="G130" s="318"/>
      <c r="H130" s="318" t="s">
        <v>1115</v>
      </c>
      <c r="I130" s="318" t="s">
        <v>1103</v>
      </c>
      <c r="J130" s="318">
        <v>15</v>
      </c>
      <c r="K130" s="340"/>
    </row>
    <row r="131" s="1" customFormat="1" ht="15" customHeight="1">
      <c r="B131" s="337"/>
      <c r="C131" s="318" t="s">
        <v>1116</v>
      </c>
      <c r="D131" s="318"/>
      <c r="E131" s="318"/>
      <c r="F131" s="319" t="s">
        <v>1107</v>
      </c>
      <c r="G131" s="318"/>
      <c r="H131" s="318" t="s">
        <v>1117</v>
      </c>
      <c r="I131" s="318" t="s">
        <v>1103</v>
      </c>
      <c r="J131" s="318">
        <v>20</v>
      </c>
      <c r="K131" s="340"/>
    </row>
    <row r="132" s="1" customFormat="1" ht="15" customHeight="1">
      <c r="B132" s="337"/>
      <c r="C132" s="318" t="s">
        <v>1118</v>
      </c>
      <c r="D132" s="318"/>
      <c r="E132" s="318"/>
      <c r="F132" s="319" t="s">
        <v>1107</v>
      </c>
      <c r="G132" s="318"/>
      <c r="H132" s="318" t="s">
        <v>1119</v>
      </c>
      <c r="I132" s="318" t="s">
        <v>1103</v>
      </c>
      <c r="J132" s="318">
        <v>20</v>
      </c>
      <c r="K132" s="340"/>
    </row>
    <row r="133" s="1" customFormat="1" ht="15" customHeight="1">
      <c r="B133" s="337"/>
      <c r="C133" s="292" t="s">
        <v>1106</v>
      </c>
      <c r="D133" s="292"/>
      <c r="E133" s="292"/>
      <c r="F133" s="315" t="s">
        <v>1107</v>
      </c>
      <c r="G133" s="292"/>
      <c r="H133" s="292" t="s">
        <v>1141</v>
      </c>
      <c r="I133" s="292" t="s">
        <v>1103</v>
      </c>
      <c r="J133" s="292">
        <v>50</v>
      </c>
      <c r="K133" s="340"/>
    </row>
    <row r="134" s="1" customFormat="1" ht="15" customHeight="1">
      <c r="B134" s="337"/>
      <c r="C134" s="292" t="s">
        <v>1120</v>
      </c>
      <c r="D134" s="292"/>
      <c r="E134" s="292"/>
      <c r="F134" s="315" t="s">
        <v>1107</v>
      </c>
      <c r="G134" s="292"/>
      <c r="H134" s="292" t="s">
        <v>1141</v>
      </c>
      <c r="I134" s="292" t="s">
        <v>1103</v>
      </c>
      <c r="J134" s="292">
        <v>50</v>
      </c>
      <c r="K134" s="340"/>
    </row>
    <row r="135" s="1" customFormat="1" ht="15" customHeight="1">
      <c r="B135" s="337"/>
      <c r="C135" s="292" t="s">
        <v>1126</v>
      </c>
      <c r="D135" s="292"/>
      <c r="E135" s="292"/>
      <c r="F135" s="315" t="s">
        <v>1107</v>
      </c>
      <c r="G135" s="292"/>
      <c r="H135" s="292" t="s">
        <v>1141</v>
      </c>
      <c r="I135" s="292" t="s">
        <v>1103</v>
      </c>
      <c r="J135" s="292">
        <v>50</v>
      </c>
      <c r="K135" s="340"/>
    </row>
    <row r="136" s="1" customFormat="1" ht="15" customHeight="1">
      <c r="B136" s="337"/>
      <c r="C136" s="292" t="s">
        <v>1128</v>
      </c>
      <c r="D136" s="292"/>
      <c r="E136" s="292"/>
      <c r="F136" s="315" t="s">
        <v>1107</v>
      </c>
      <c r="G136" s="292"/>
      <c r="H136" s="292" t="s">
        <v>1141</v>
      </c>
      <c r="I136" s="292" t="s">
        <v>1103</v>
      </c>
      <c r="J136" s="292">
        <v>50</v>
      </c>
      <c r="K136" s="340"/>
    </row>
    <row r="137" s="1" customFormat="1" ht="15" customHeight="1">
      <c r="B137" s="337"/>
      <c r="C137" s="292" t="s">
        <v>1129</v>
      </c>
      <c r="D137" s="292"/>
      <c r="E137" s="292"/>
      <c r="F137" s="315" t="s">
        <v>1107</v>
      </c>
      <c r="G137" s="292"/>
      <c r="H137" s="292" t="s">
        <v>1154</v>
      </c>
      <c r="I137" s="292" t="s">
        <v>1103</v>
      </c>
      <c r="J137" s="292">
        <v>255</v>
      </c>
      <c r="K137" s="340"/>
    </row>
    <row r="138" s="1" customFormat="1" ht="15" customHeight="1">
      <c r="B138" s="337"/>
      <c r="C138" s="292" t="s">
        <v>1131</v>
      </c>
      <c r="D138" s="292"/>
      <c r="E138" s="292"/>
      <c r="F138" s="315" t="s">
        <v>1101</v>
      </c>
      <c r="G138" s="292"/>
      <c r="H138" s="292" t="s">
        <v>1155</v>
      </c>
      <c r="I138" s="292" t="s">
        <v>1133</v>
      </c>
      <c r="J138" s="292"/>
      <c r="K138" s="340"/>
    </row>
    <row r="139" s="1" customFormat="1" ht="15" customHeight="1">
      <c r="B139" s="337"/>
      <c r="C139" s="292" t="s">
        <v>1134</v>
      </c>
      <c r="D139" s="292"/>
      <c r="E139" s="292"/>
      <c r="F139" s="315" t="s">
        <v>1101</v>
      </c>
      <c r="G139" s="292"/>
      <c r="H139" s="292" t="s">
        <v>1156</v>
      </c>
      <c r="I139" s="292" t="s">
        <v>1136</v>
      </c>
      <c r="J139" s="292"/>
      <c r="K139" s="340"/>
    </row>
    <row r="140" s="1" customFormat="1" ht="15" customHeight="1">
      <c r="B140" s="337"/>
      <c r="C140" s="292" t="s">
        <v>1137</v>
      </c>
      <c r="D140" s="292"/>
      <c r="E140" s="292"/>
      <c r="F140" s="315" t="s">
        <v>1101</v>
      </c>
      <c r="G140" s="292"/>
      <c r="H140" s="292" t="s">
        <v>1137</v>
      </c>
      <c r="I140" s="292" t="s">
        <v>1136</v>
      </c>
      <c r="J140" s="292"/>
      <c r="K140" s="340"/>
    </row>
    <row r="141" s="1" customFormat="1" ht="15" customHeight="1">
      <c r="B141" s="337"/>
      <c r="C141" s="292" t="s">
        <v>38</v>
      </c>
      <c r="D141" s="292"/>
      <c r="E141" s="292"/>
      <c r="F141" s="315" t="s">
        <v>1101</v>
      </c>
      <c r="G141" s="292"/>
      <c r="H141" s="292" t="s">
        <v>1157</v>
      </c>
      <c r="I141" s="292" t="s">
        <v>1136</v>
      </c>
      <c r="J141" s="292"/>
      <c r="K141" s="340"/>
    </row>
    <row r="142" s="1" customFormat="1" ht="15" customHeight="1">
      <c r="B142" s="337"/>
      <c r="C142" s="292" t="s">
        <v>1158</v>
      </c>
      <c r="D142" s="292"/>
      <c r="E142" s="292"/>
      <c r="F142" s="315" t="s">
        <v>1101</v>
      </c>
      <c r="G142" s="292"/>
      <c r="H142" s="292" t="s">
        <v>1159</v>
      </c>
      <c r="I142" s="292" t="s">
        <v>1136</v>
      </c>
      <c r="J142" s="292"/>
      <c r="K142" s="340"/>
    </row>
    <row r="143" s="1" customFormat="1" ht="15" customHeight="1">
      <c r="B143" s="341"/>
      <c r="C143" s="342"/>
      <c r="D143" s="342"/>
      <c r="E143" s="342"/>
      <c r="F143" s="342"/>
      <c r="G143" s="342"/>
      <c r="H143" s="342"/>
      <c r="I143" s="342"/>
      <c r="J143" s="342"/>
      <c r="K143" s="343"/>
    </row>
    <row r="144" s="1" customFormat="1" ht="18.75" customHeight="1">
      <c r="B144" s="328"/>
      <c r="C144" s="328"/>
      <c r="D144" s="328"/>
      <c r="E144" s="328"/>
      <c r="F144" s="329"/>
      <c r="G144" s="328"/>
      <c r="H144" s="328"/>
      <c r="I144" s="328"/>
      <c r="J144" s="328"/>
      <c r="K144" s="328"/>
    </row>
    <row r="145" s="1" customFormat="1" ht="18.75" customHeight="1">
      <c r="B145" s="300"/>
      <c r="C145" s="300"/>
      <c r="D145" s="300"/>
      <c r="E145" s="300"/>
      <c r="F145" s="300"/>
      <c r="G145" s="300"/>
      <c r="H145" s="300"/>
      <c r="I145" s="300"/>
      <c r="J145" s="300"/>
      <c r="K145" s="300"/>
    </row>
    <row r="146" s="1" customFormat="1" ht="7.5" customHeight="1">
      <c r="B146" s="301"/>
      <c r="C146" s="302"/>
      <c r="D146" s="302"/>
      <c r="E146" s="302"/>
      <c r="F146" s="302"/>
      <c r="G146" s="302"/>
      <c r="H146" s="302"/>
      <c r="I146" s="302"/>
      <c r="J146" s="302"/>
      <c r="K146" s="303"/>
    </row>
    <row r="147" s="1" customFormat="1" ht="45" customHeight="1">
      <c r="B147" s="304"/>
      <c r="C147" s="305" t="s">
        <v>1160</v>
      </c>
      <c r="D147" s="305"/>
      <c r="E147" s="305"/>
      <c r="F147" s="305"/>
      <c r="G147" s="305"/>
      <c r="H147" s="305"/>
      <c r="I147" s="305"/>
      <c r="J147" s="305"/>
      <c r="K147" s="306"/>
    </row>
    <row r="148" s="1" customFormat="1" ht="17.25" customHeight="1">
      <c r="B148" s="304"/>
      <c r="C148" s="307" t="s">
        <v>1095</v>
      </c>
      <c r="D148" s="307"/>
      <c r="E148" s="307"/>
      <c r="F148" s="307" t="s">
        <v>1096</v>
      </c>
      <c r="G148" s="308"/>
      <c r="H148" s="307" t="s">
        <v>54</v>
      </c>
      <c r="I148" s="307" t="s">
        <v>57</v>
      </c>
      <c r="J148" s="307" t="s">
        <v>1097</v>
      </c>
      <c r="K148" s="306"/>
    </row>
    <row r="149" s="1" customFormat="1" ht="17.25" customHeight="1">
      <c r="B149" s="304"/>
      <c r="C149" s="309" t="s">
        <v>1098</v>
      </c>
      <c r="D149" s="309"/>
      <c r="E149" s="309"/>
      <c r="F149" s="310" t="s">
        <v>1099</v>
      </c>
      <c r="G149" s="311"/>
      <c r="H149" s="309"/>
      <c r="I149" s="309"/>
      <c r="J149" s="309" t="s">
        <v>1100</v>
      </c>
      <c r="K149" s="306"/>
    </row>
    <row r="150" s="1" customFormat="1" ht="5.25" customHeight="1">
      <c r="B150" s="317"/>
      <c r="C150" s="312"/>
      <c r="D150" s="312"/>
      <c r="E150" s="312"/>
      <c r="F150" s="312"/>
      <c r="G150" s="313"/>
      <c r="H150" s="312"/>
      <c r="I150" s="312"/>
      <c r="J150" s="312"/>
      <c r="K150" s="340"/>
    </row>
    <row r="151" s="1" customFormat="1" ht="15" customHeight="1">
      <c r="B151" s="317"/>
      <c r="C151" s="344" t="s">
        <v>1104</v>
      </c>
      <c r="D151" s="292"/>
      <c r="E151" s="292"/>
      <c r="F151" s="345" t="s">
        <v>1101</v>
      </c>
      <c r="G151" s="292"/>
      <c r="H151" s="344" t="s">
        <v>1141</v>
      </c>
      <c r="I151" s="344" t="s">
        <v>1103</v>
      </c>
      <c r="J151" s="344">
        <v>120</v>
      </c>
      <c r="K151" s="340"/>
    </row>
    <row r="152" s="1" customFormat="1" ht="15" customHeight="1">
      <c r="B152" s="317"/>
      <c r="C152" s="344" t="s">
        <v>1150</v>
      </c>
      <c r="D152" s="292"/>
      <c r="E152" s="292"/>
      <c r="F152" s="345" t="s">
        <v>1101</v>
      </c>
      <c r="G152" s="292"/>
      <c r="H152" s="344" t="s">
        <v>1161</v>
      </c>
      <c r="I152" s="344" t="s">
        <v>1103</v>
      </c>
      <c r="J152" s="344" t="s">
        <v>1152</v>
      </c>
      <c r="K152" s="340"/>
    </row>
    <row r="153" s="1" customFormat="1" ht="15" customHeight="1">
      <c r="B153" s="317"/>
      <c r="C153" s="344" t="s">
        <v>1049</v>
      </c>
      <c r="D153" s="292"/>
      <c r="E153" s="292"/>
      <c r="F153" s="345" t="s">
        <v>1101</v>
      </c>
      <c r="G153" s="292"/>
      <c r="H153" s="344" t="s">
        <v>1162</v>
      </c>
      <c r="I153" s="344" t="s">
        <v>1103</v>
      </c>
      <c r="J153" s="344" t="s">
        <v>1152</v>
      </c>
      <c r="K153" s="340"/>
    </row>
    <row r="154" s="1" customFormat="1" ht="15" customHeight="1">
      <c r="B154" s="317"/>
      <c r="C154" s="344" t="s">
        <v>1106</v>
      </c>
      <c r="D154" s="292"/>
      <c r="E154" s="292"/>
      <c r="F154" s="345" t="s">
        <v>1107</v>
      </c>
      <c r="G154" s="292"/>
      <c r="H154" s="344" t="s">
        <v>1141</v>
      </c>
      <c r="I154" s="344" t="s">
        <v>1103</v>
      </c>
      <c r="J154" s="344">
        <v>50</v>
      </c>
      <c r="K154" s="340"/>
    </row>
    <row r="155" s="1" customFormat="1" ht="15" customHeight="1">
      <c r="B155" s="317"/>
      <c r="C155" s="344" t="s">
        <v>1109</v>
      </c>
      <c r="D155" s="292"/>
      <c r="E155" s="292"/>
      <c r="F155" s="345" t="s">
        <v>1101</v>
      </c>
      <c r="G155" s="292"/>
      <c r="H155" s="344" t="s">
        <v>1141</v>
      </c>
      <c r="I155" s="344" t="s">
        <v>1111</v>
      </c>
      <c r="J155" s="344"/>
      <c r="K155" s="340"/>
    </row>
    <row r="156" s="1" customFormat="1" ht="15" customHeight="1">
      <c r="B156" s="317"/>
      <c r="C156" s="344" t="s">
        <v>1120</v>
      </c>
      <c r="D156" s="292"/>
      <c r="E156" s="292"/>
      <c r="F156" s="345" t="s">
        <v>1107</v>
      </c>
      <c r="G156" s="292"/>
      <c r="H156" s="344" t="s">
        <v>1141</v>
      </c>
      <c r="I156" s="344" t="s">
        <v>1103</v>
      </c>
      <c r="J156" s="344">
        <v>50</v>
      </c>
      <c r="K156" s="340"/>
    </row>
    <row r="157" s="1" customFormat="1" ht="15" customHeight="1">
      <c r="B157" s="317"/>
      <c r="C157" s="344" t="s">
        <v>1128</v>
      </c>
      <c r="D157" s="292"/>
      <c r="E157" s="292"/>
      <c r="F157" s="345" t="s">
        <v>1107</v>
      </c>
      <c r="G157" s="292"/>
      <c r="H157" s="344" t="s">
        <v>1141</v>
      </c>
      <c r="I157" s="344" t="s">
        <v>1103</v>
      </c>
      <c r="J157" s="344">
        <v>50</v>
      </c>
      <c r="K157" s="340"/>
    </row>
    <row r="158" s="1" customFormat="1" ht="15" customHeight="1">
      <c r="B158" s="317"/>
      <c r="C158" s="344" t="s">
        <v>1126</v>
      </c>
      <c r="D158" s="292"/>
      <c r="E158" s="292"/>
      <c r="F158" s="345" t="s">
        <v>1107</v>
      </c>
      <c r="G158" s="292"/>
      <c r="H158" s="344" t="s">
        <v>1141</v>
      </c>
      <c r="I158" s="344" t="s">
        <v>1103</v>
      </c>
      <c r="J158" s="344">
        <v>50</v>
      </c>
      <c r="K158" s="340"/>
    </row>
    <row r="159" s="1" customFormat="1" ht="15" customHeight="1">
      <c r="B159" s="317"/>
      <c r="C159" s="344" t="s">
        <v>96</v>
      </c>
      <c r="D159" s="292"/>
      <c r="E159" s="292"/>
      <c r="F159" s="345" t="s">
        <v>1101</v>
      </c>
      <c r="G159" s="292"/>
      <c r="H159" s="344" t="s">
        <v>1163</v>
      </c>
      <c r="I159" s="344" t="s">
        <v>1103</v>
      </c>
      <c r="J159" s="344" t="s">
        <v>1164</v>
      </c>
      <c r="K159" s="340"/>
    </row>
    <row r="160" s="1" customFormat="1" ht="15" customHeight="1">
      <c r="B160" s="317"/>
      <c r="C160" s="344" t="s">
        <v>1165</v>
      </c>
      <c r="D160" s="292"/>
      <c r="E160" s="292"/>
      <c r="F160" s="345" t="s">
        <v>1101</v>
      </c>
      <c r="G160" s="292"/>
      <c r="H160" s="344" t="s">
        <v>1166</v>
      </c>
      <c r="I160" s="344" t="s">
        <v>1136</v>
      </c>
      <c r="J160" s="344"/>
      <c r="K160" s="340"/>
    </row>
    <row r="161" s="1" customFormat="1" ht="15" customHeight="1">
      <c r="B161" s="346"/>
      <c r="C161" s="326"/>
      <c r="D161" s="326"/>
      <c r="E161" s="326"/>
      <c r="F161" s="326"/>
      <c r="G161" s="326"/>
      <c r="H161" s="326"/>
      <c r="I161" s="326"/>
      <c r="J161" s="326"/>
      <c r="K161" s="347"/>
    </row>
    <row r="162" s="1" customFormat="1" ht="18.75" customHeight="1">
      <c r="B162" s="328"/>
      <c r="C162" s="338"/>
      <c r="D162" s="338"/>
      <c r="E162" s="338"/>
      <c r="F162" s="348"/>
      <c r="G162" s="338"/>
      <c r="H162" s="338"/>
      <c r="I162" s="338"/>
      <c r="J162" s="338"/>
      <c r="K162" s="328"/>
    </row>
    <row r="163" s="1" customFormat="1" ht="18.75" customHeight="1">
      <c r="B163" s="300"/>
      <c r="C163" s="300"/>
      <c r="D163" s="300"/>
      <c r="E163" s="300"/>
      <c r="F163" s="300"/>
      <c r="G163" s="300"/>
      <c r="H163" s="300"/>
      <c r="I163" s="300"/>
      <c r="J163" s="300"/>
      <c r="K163" s="300"/>
    </row>
    <row r="164" s="1" customFormat="1" ht="7.5" customHeight="1">
      <c r="B164" s="279"/>
      <c r="C164" s="280"/>
      <c r="D164" s="280"/>
      <c r="E164" s="280"/>
      <c r="F164" s="280"/>
      <c r="G164" s="280"/>
      <c r="H164" s="280"/>
      <c r="I164" s="280"/>
      <c r="J164" s="280"/>
      <c r="K164" s="281"/>
    </row>
    <row r="165" s="1" customFormat="1" ht="45" customHeight="1">
      <c r="B165" s="282"/>
      <c r="C165" s="283" t="s">
        <v>1167</v>
      </c>
      <c r="D165" s="283"/>
      <c r="E165" s="283"/>
      <c r="F165" s="283"/>
      <c r="G165" s="283"/>
      <c r="H165" s="283"/>
      <c r="I165" s="283"/>
      <c r="J165" s="283"/>
      <c r="K165" s="284"/>
    </row>
    <row r="166" s="1" customFormat="1" ht="17.25" customHeight="1">
      <c r="B166" s="282"/>
      <c r="C166" s="307" t="s">
        <v>1095</v>
      </c>
      <c r="D166" s="307"/>
      <c r="E166" s="307"/>
      <c r="F166" s="307" t="s">
        <v>1096</v>
      </c>
      <c r="G166" s="349"/>
      <c r="H166" s="350" t="s">
        <v>54</v>
      </c>
      <c r="I166" s="350" t="s">
        <v>57</v>
      </c>
      <c r="J166" s="307" t="s">
        <v>1097</v>
      </c>
      <c r="K166" s="284"/>
    </row>
    <row r="167" s="1" customFormat="1" ht="17.25" customHeight="1">
      <c r="B167" s="285"/>
      <c r="C167" s="309" t="s">
        <v>1098</v>
      </c>
      <c r="D167" s="309"/>
      <c r="E167" s="309"/>
      <c r="F167" s="310" t="s">
        <v>1099</v>
      </c>
      <c r="G167" s="351"/>
      <c r="H167" s="352"/>
      <c r="I167" s="352"/>
      <c r="J167" s="309" t="s">
        <v>1100</v>
      </c>
      <c r="K167" s="287"/>
    </row>
    <row r="168" s="1" customFormat="1" ht="5.25" customHeight="1">
      <c r="B168" s="317"/>
      <c r="C168" s="312"/>
      <c r="D168" s="312"/>
      <c r="E168" s="312"/>
      <c r="F168" s="312"/>
      <c r="G168" s="313"/>
      <c r="H168" s="312"/>
      <c r="I168" s="312"/>
      <c r="J168" s="312"/>
      <c r="K168" s="340"/>
    </row>
    <row r="169" s="1" customFormat="1" ht="15" customHeight="1">
      <c r="B169" s="317"/>
      <c r="C169" s="292" t="s">
        <v>1104</v>
      </c>
      <c r="D169" s="292"/>
      <c r="E169" s="292"/>
      <c r="F169" s="315" t="s">
        <v>1101</v>
      </c>
      <c r="G169" s="292"/>
      <c r="H169" s="292" t="s">
        <v>1141</v>
      </c>
      <c r="I169" s="292" t="s">
        <v>1103</v>
      </c>
      <c r="J169" s="292">
        <v>120</v>
      </c>
      <c r="K169" s="340"/>
    </row>
    <row r="170" s="1" customFormat="1" ht="15" customHeight="1">
      <c r="B170" s="317"/>
      <c r="C170" s="292" t="s">
        <v>1150</v>
      </c>
      <c r="D170" s="292"/>
      <c r="E170" s="292"/>
      <c r="F170" s="315" t="s">
        <v>1101</v>
      </c>
      <c r="G170" s="292"/>
      <c r="H170" s="292" t="s">
        <v>1151</v>
      </c>
      <c r="I170" s="292" t="s">
        <v>1103</v>
      </c>
      <c r="J170" s="292" t="s">
        <v>1152</v>
      </c>
      <c r="K170" s="340"/>
    </row>
    <row r="171" s="1" customFormat="1" ht="15" customHeight="1">
      <c r="B171" s="317"/>
      <c r="C171" s="292" t="s">
        <v>1049</v>
      </c>
      <c r="D171" s="292"/>
      <c r="E171" s="292"/>
      <c r="F171" s="315" t="s">
        <v>1101</v>
      </c>
      <c r="G171" s="292"/>
      <c r="H171" s="292" t="s">
        <v>1168</v>
      </c>
      <c r="I171" s="292" t="s">
        <v>1103</v>
      </c>
      <c r="J171" s="292" t="s">
        <v>1152</v>
      </c>
      <c r="K171" s="340"/>
    </row>
    <row r="172" s="1" customFormat="1" ht="15" customHeight="1">
      <c r="B172" s="317"/>
      <c r="C172" s="292" t="s">
        <v>1106</v>
      </c>
      <c r="D172" s="292"/>
      <c r="E172" s="292"/>
      <c r="F172" s="315" t="s">
        <v>1107</v>
      </c>
      <c r="G172" s="292"/>
      <c r="H172" s="292" t="s">
        <v>1168</v>
      </c>
      <c r="I172" s="292" t="s">
        <v>1103</v>
      </c>
      <c r="J172" s="292">
        <v>50</v>
      </c>
      <c r="K172" s="340"/>
    </row>
    <row r="173" s="1" customFormat="1" ht="15" customHeight="1">
      <c r="B173" s="317"/>
      <c r="C173" s="292" t="s">
        <v>1109</v>
      </c>
      <c r="D173" s="292"/>
      <c r="E173" s="292"/>
      <c r="F173" s="315" t="s">
        <v>1101</v>
      </c>
      <c r="G173" s="292"/>
      <c r="H173" s="292" t="s">
        <v>1168</v>
      </c>
      <c r="I173" s="292" t="s">
        <v>1111</v>
      </c>
      <c r="J173" s="292"/>
      <c r="K173" s="340"/>
    </row>
    <row r="174" s="1" customFormat="1" ht="15" customHeight="1">
      <c r="B174" s="317"/>
      <c r="C174" s="292" t="s">
        <v>1120</v>
      </c>
      <c r="D174" s="292"/>
      <c r="E174" s="292"/>
      <c r="F174" s="315" t="s">
        <v>1107</v>
      </c>
      <c r="G174" s="292"/>
      <c r="H174" s="292" t="s">
        <v>1168</v>
      </c>
      <c r="I174" s="292" t="s">
        <v>1103</v>
      </c>
      <c r="J174" s="292">
        <v>50</v>
      </c>
      <c r="K174" s="340"/>
    </row>
    <row r="175" s="1" customFormat="1" ht="15" customHeight="1">
      <c r="B175" s="317"/>
      <c r="C175" s="292" t="s">
        <v>1128</v>
      </c>
      <c r="D175" s="292"/>
      <c r="E175" s="292"/>
      <c r="F175" s="315" t="s">
        <v>1107</v>
      </c>
      <c r="G175" s="292"/>
      <c r="H175" s="292" t="s">
        <v>1168</v>
      </c>
      <c r="I175" s="292" t="s">
        <v>1103</v>
      </c>
      <c r="J175" s="292">
        <v>50</v>
      </c>
      <c r="K175" s="340"/>
    </row>
    <row r="176" s="1" customFormat="1" ht="15" customHeight="1">
      <c r="B176" s="317"/>
      <c r="C176" s="292" t="s">
        <v>1126</v>
      </c>
      <c r="D176" s="292"/>
      <c r="E176" s="292"/>
      <c r="F176" s="315" t="s">
        <v>1107</v>
      </c>
      <c r="G176" s="292"/>
      <c r="H176" s="292" t="s">
        <v>1168</v>
      </c>
      <c r="I176" s="292" t="s">
        <v>1103</v>
      </c>
      <c r="J176" s="292">
        <v>50</v>
      </c>
      <c r="K176" s="340"/>
    </row>
    <row r="177" s="1" customFormat="1" ht="15" customHeight="1">
      <c r="B177" s="317"/>
      <c r="C177" s="292" t="s">
        <v>104</v>
      </c>
      <c r="D177" s="292"/>
      <c r="E177" s="292"/>
      <c r="F177" s="315" t="s">
        <v>1101</v>
      </c>
      <c r="G177" s="292"/>
      <c r="H177" s="292" t="s">
        <v>1169</v>
      </c>
      <c r="I177" s="292" t="s">
        <v>1170</v>
      </c>
      <c r="J177" s="292"/>
      <c r="K177" s="340"/>
    </row>
    <row r="178" s="1" customFormat="1" ht="15" customHeight="1">
      <c r="B178" s="317"/>
      <c r="C178" s="292" t="s">
        <v>57</v>
      </c>
      <c r="D178" s="292"/>
      <c r="E178" s="292"/>
      <c r="F178" s="315" t="s">
        <v>1101</v>
      </c>
      <c r="G178" s="292"/>
      <c r="H178" s="292" t="s">
        <v>1171</v>
      </c>
      <c r="I178" s="292" t="s">
        <v>1172</v>
      </c>
      <c r="J178" s="292">
        <v>1</v>
      </c>
      <c r="K178" s="340"/>
    </row>
    <row r="179" s="1" customFormat="1" ht="15" customHeight="1">
      <c r="B179" s="317"/>
      <c r="C179" s="292" t="s">
        <v>53</v>
      </c>
      <c r="D179" s="292"/>
      <c r="E179" s="292"/>
      <c r="F179" s="315" t="s">
        <v>1101</v>
      </c>
      <c r="G179" s="292"/>
      <c r="H179" s="292" t="s">
        <v>1173</v>
      </c>
      <c r="I179" s="292" t="s">
        <v>1103</v>
      </c>
      <c r="J179" s="292">
        <v>20</v>
      </c>
      <c r="K179" s="340"/>
    </row>
    <row r="180" s="1" customFormat="1" ht="15" customHeight="1">
      <c r="B180" s="317"/>
      <c r="C180" s="292" t="s">
        <v>54</v>
      </c>
      <c r="D180" s="292"/>
      <c r="E180" s="292"/>
      <c r="F180" s="315" t="s">
        <v>1101</v>
      </c>
      <c r="G180" s="292"/>
      <c r="H180" s="292" t="s">
        <v>1174</v>
      </c>
      <c r="I180" s="292" t="s">
        <v>1103</v>
      </c>
      <c r="J180" s="292">
        <v>255</v>
      </c>
      <c r="K180" s="340"/>
    </row>
    <row r="181" s="1" customFormat="1" ht="15" customHeight="1">
      <c r="B181" s="317"/>
      <c r="C181" s="292" t="s">
        <v>105</v>
      </c>
      <c r="D181" s="292"/>
      <c r="E181" s="292"/>
      <c r="F181" s="315" t="s">
        <v>1101</v>
      </c>
      <c r="G181" s="292"/>
      <c r="H181" s="292" t="s">
        <v>1065</v>
      </c>
      <c r="I181" s="292" t="s">
        <v>1103</v>
      </c>
      <c r="J181" s="292">
        <v>10</v>
      </c>
      <c r="K181" s="340"/>
    </row>
    <row r="182" s="1" customFormat="1" ht="15" customHeight="1">
      <c r="B182" s="317"/>
      <c r="C182" s="292" t="s">
        <v>106</v>
      </c>
      <c r="D182" s="292"/>
      <c r="E182" s="292"/>
      <c r="F182" s="315" t="s">
        <v>1101</v>
      </c>
      <c r="G182" s="292"/>
      <c r="H182" s="292" t="s">
        <v>1175</v>
      </c>
      <c r="I182" s="292" t="s">
        <v>1136</v>
      </c>
      <c r="J182" s="292"/>
      <c r="K182" s="340"/>
    </row>
    <row r="183" s="1" customFormat="1" ht="15" customHeight="1">
      <c r="B183" s="317"/>
      <c r="C183" s="292" t="s">
        <v>1176</v>
      </c>
      <c r="D183" s="292"/>
      <c r="E183" s="292"/>
      <c r="F183" s="315" t="s">
        <v>1101</v>
      </c>
      <c r="G183" s="292"/>
      <c r="H183" s="292" t="s">
        <v>1177</v>
      </c>
      <c r="I183" s="292" t="s">
        <v>1136</v>
      </c>
      <c r="J183" s="292"/>
      <c r="K183" s="340"/>
    </row>
    <row r="184" s="1" customFormat="1" ht="15" customHeight="1">
      <c r="B184" s="317"/>
      <c r="C184" s="292" t="s">
        <v>1165</v>
      </c>
      <c r="D184" s="292"/>
      <c r="E184" s="292"/>
      <c r="F184" s="315" t="s">
        <v>1101</v>
      </c>
      <c r="G184" s="292"/>
      <c r="H184" s="292" t="s">
        <v>1178</v>
      </c>
      <c r="I184" s="292" t="s">
        <v>1136</v>
      </c>
      <c r="J184" s="292"/>
      <c r="K184" s="340"/>
    </row>
    <row r="185" s="1" customFormat="1" ht="15" customHeight="1">
      <c r="B185" s="317"/>
      <c r="C185" s="292" t="s">
        <v>108</v>
      </c>
      <c r="D185" s="292"/>
      <c r="E185" s="292"/>
      <c r="F185" s="315" t="s">
        <v>1107</v>
      </c>
      <c r="G185" s="292"/>
      <c r="H185" s="292" t="s">
        <v>1179</v>
      </c>
      <c r="I185" s="292" t="s">
        <v>1103</v>
      </c>
      <c r="J185" s="292">
        <v>50</v>
      </c>
      <c r="K185" s="340"/>
    </row>
    <row r="186" s="1" customFormat="1" ht="15" customHeight="1">
      <c r="B186" s="317"/>
      <c r="C186" s="292" t="s">
        <v>1180</v>
      </c>
      <c r="D186" s="292"/>
      <c r="E186" s="292"/>
      <c r="F186" s="315" t="s">
        <v>1107</v>
      </c>
      <c r="G186" s="292"/>
      <c r="H186" s="292" t="s">
        <v>1181</v>
      </c>
      <c r="I186" s="292" t="s">
        <v>1182</v>
      </c>
      <c r="J186" s="292"/>
      <c r="K186" s="340"/>
    </row>
    <row r="187" s="1" customFormat="1" ht="15" customHeight="1">
      <c r="B187" s="317"/>
      <c r="C187" s="292" t="s">
        <v>1183</v>
      </c>
      <c r="D187" s="292"/>
      <c r="E187" s="292"/>
      <c r="F187" s="315" t="s">
        <v>1107</v>
      </c>
      <c r="G187" s="292"/>
      <c r="H187" s="292" t="s">
        <v>1184</v>
      </c>
      <c r="I187" s="292" t="s">
        <v>1182</v>
      </c>
      <c r="J187" s="292"/>
      <c r="K187" s="340"/>
    </row>
    <row r="188" s="1" customFormat="1" ht="15" customHeight="1">
      <c r="B188" s="317"/>
      <c r="C188" s="292" t="s">
        <v>1185</v>
      </c>
      <c r="D188" s="292"/>
      <c r="E188" s="292"/>
      <c r="F188" s="315" t="s">
        <v>1107</v>
      </c>
      <c r="G188" s="292"/>
      <c r="H188" s="292" t="s">
        <v>1186</v>
      </c>
      <c r="I188" s="292" t="s">
        <v>1182</v>
      </c>
      <c r="J188" s="292"/>
      <c r="K188" s="340"/>
    </row>
    <row r="189" s="1" customFormat="1" ht="15" customHeight="1">
      <c r="B189" s="317"/>
      <c r="C189" s="353" t="s">
        <v>1187</v>
      </c>
      <c r="D189" s="292"/>
      <c r="E189" s="292"/>
      <c r="F189" s="315" t="s">
        <v>1107</v>
      </c>
      <c r="G189" s="292"/>
      <c r="H189" s="292" t="s">
        <v>1188</v>
      </c>
      <c r="I189" s="292" t="s">
        <v>1189</v>
      </c>
      <c r="J189" s="354" t="s">
        <v>1190</v>
      </c>
      <c r="K189" s="340"/>
    </row>
    <row r="190" s="17" customFormat="1" ht="15" customHeight="1">
      <c r="B190" s="355"/>
      <c r="C190" s="356" t="s">
        <v>1191</v>
      </c>
      <c r="D190" s="357"/>
      <c r="E190" s="357"/>
      <c r="F190" s="358" t="s">
        <v>1107</v>
      </c>
      <c r="G190" s="357"/>
      <c r="H190" s="357" t="s">
        <v>1192</v>
      </c>
      <c r="I190" s="357" t="s">
        <v>1189</v>
      </c>
      <c r="J190" s="359" t="s">
        <v>1190</v>
      </c>
      <c r="K190" s="360"/>
    </row>
    <row r="191" s="1" customFormat="1" ht="15" customHeight="1">
      <c r="B191" s="317"/>
      <c r="C191" s="353" t="s">
        <v>42</v>
      </c>
      <c r="D191" s="292"/>
      <c r="E191" s="292"/>
      <c r="F191" s="315" t="s">
        <v>1101</v>
      </c>
      <c r="G191" s="292"/>
      <c r="H191" s="289" t="s">
        <v>1193</v>
      </c>
      <c r="I191" s="292" t="s">
        <v>1194</v>
      </c>
      <c r="J191" s="292"/>
      <c r="K191" s="340"/>
    </row>
    <row r="192" s="1" customFormat="1" ht="15" customHeight="1">
      <c r="B192" s="317"/>
      <c r="C192" s="353" t="s">
        <v>1195</v>
      </c>
      <c r="D192" s="292"/>
      <c r="E192" s="292"/>
      <c r="F192" s="315" t="s">
        <v>1101</v>
      </c>
      <c r="G192" s="292"/>
      <c r="H192" s="292" t="s">
        <v>1196</v>
      </c>
      <c r="I192" s="292" t="s">
        <v>1136</v>
      </c>
      <c r="J192" s="292"/>
      <c r="K192" s="340"/>
    </row>
    <row r="193" s="1" customFormat="1" ht="15" customHeight="1">
      <c r="B193" s="317"/>
      <c r="C193" s="353" t="s">
        <v>1197</v>
      </c>
      <c r="D193" s="292"/>
      <c r="E193" s="292"/>
      <c r="F193" s="315" t="s">
        <v>1101</v>
      </c>
      <c r="G193" s="292"/>
      <c r="H193" s="292" t="s">
        <v>1198</v>
      </c>
      <c r="I193" s="292" t="s">
        <v>1136</v>
      </c>
      <c r="J193" s="292"/>
      <c r="K193" s="340"/>
    </row>
    <row r="194" s="1" customFormat="1" ht="15" customHeight="1">
      <c r="B194" s="317"/>
      <c r="C194" s="353" t="s">
        <v>1199</v>
      </c>
      <c r="D194" s="292"/>
      <c r="E194" s="292"/>
      <c r="F194" s="315" t="s">
        <v>1107</v>
      </c>
      <c r="G194" s="292"/>
      <c r="H194" s="292" t="s">
        <v>1200</v>
      </c>
      <c r="I194" s="292" t="s">
        <v>1136</v>
      </c>
      <c r="J194" s="292"/>
      <c r="K194" s="340"/>
    </row>
    <row r="195" s="1" customFormat="1" ht="15" customHeight="1">
      <c r="B195" s="346"/>
      <c r="C195" s="361"/>
      <c r="D195" s="326"/>
      <c r="E195" s="326"/>
      <c r="F195" s="326"/>
      <c r="G195" s="326"/>
      <c r="H195" s="326"/>
      <c r="I195" s="326"/>
      <c r="J195" s="326"/>
      <c r="K195" s="347"/>
    </row>
    <row r="196" s="1" customFormat="1" ht="18.75" customHeight="1">
      <c r="B196" s="328"/>
      <c r="C196" s="338"/>
      <c r="D196" s="338"/>
      <c r="E196" s="338"/>
      <c r="F196" s="348"/>
      <c r="G196" s="338"/>
      <c r="H196" s="338"/>
      <c r="I196" s="338"/>
      <c r="J196" s="338"/>
      <c r="K196" s="328"/>
    </row>
    <row r="197" s="1" customFormat="1" ht="18.75" customHeight="1">
      <c r="B197" s="328"/>
      <c r="C197" s="338"/>
      <c r="D197" s="338"/>
      <c r="E197" s="338"/>
      <c r="F197" s="348"/>
      <c r="G197" s="338"/>
      <c r="H197" s="338"/>
      <c r="I197" s="338"/>
      <c r="J197" s="338"/>
      <c r="K197" s="328"/>
    </row>
    <row r="198" s="1" customFormat="1" ht="18.75" customHeight="1">
      <c r="B198" s="300"/>
      <c r="C198" s="300"/>
      <c r="D198" s="300"/>
      <c r="E198" s="300"/>
      <c r="F198" s="300"/>
      <c r="G198" s="300"/>
      <c r="H198" s="300"/>
      <c r="I198" s="300"/>
      <c r="J198" s="300"/>
      <c r="K198" s="300"/>
    </row>
    <row r="199" s="1" customFormat="1" ht="13.5">
      <c r="B199" s="279"/>
      <c r="C199" s="280"/>
      <c r="D199" s="280"/>
      <c r="E199" s="280"/>
      <c r="F199" s="280"/>
      <c r="G199" s="280"/>
      <c r="H199" s="280"/>
      <c r="I199" s="280"/>
      <c r="J199" s="280"/>
      <c r="K199" s="281"/>
    </row>
    <row r="200" s="1" customFormat="1" ht="21">
      <c r="B200" s="282"/>
      <c r="C200" s="283" t="s">
        <v>1201</v>
      </c>
      <c r="D200" s="283"/>
      <c r="E200" s="283"/>
      <c r="F200" s="283"/>
      <c r="G200" s="283"/>
      <c r="H200" s="283"/>
      <c r="I200" s="283"/>
      <c r="J200" s="283"/>
      <c r="K200" s="284"/>
    </row>
    <row r="201" s="1" customFormat="1" ht="25.5" customHeight="1">
      <c r="B201" s="282"/>
      <c r="C201" s="362" t="s">
        <v>1202</v>
      </c>
      <c r="D201" s="362"/>
      <c r="E201" s="362"/>
      <c r="F201" s="362" t="s">
        <v>1203</v>
      </c>
      <c r="G201" s="363"/>
      <c r="H201" s="362" t="s">
        <v>1204</v>
      </c>
      <c r="I201" s="362"/>
      <c r="J201" s="362"/>
      <c r="K201" s="284"/>
    </row>
    <row r="202" s="1" customFormat="1" ht="5.25" customHeight="1">
      <c r="B202" s="317"/>
      <c r="C202" s="312"/>
      <c r="D202" s="312"/>
      <c r="E202" s="312"/>
      <c r="F202" s="312"/>
      <c r="G202" s="338"/>
      <c r="H202" s="312"/>
      <c r="I202" s="312"/>
      <c r="J202" s="312"/>
      <c r="K202" s="340"/>
    </row>
    <row r="203" s="1" customFormat="1" ht="15" customHeight="1">
      <c r="B203" s="317"/>
      <c r="C203" s="292" t="s">
        <v>1194</v>
      </c>
      <c r="D203" s="292"/>
      <c r="E203" s="292"/>
      <c r="F203" s="315" t="s">
        <v>43</v>
      </c>
      <c r="G203" s="292"/>
      <c r="H203" s="292" t="s">
        <v>1205</v>
      </c>
      <c r="I203" s="292"/>
      <c r="J203" s="292"/>
      <c r="K203" s="340"/>
    </row>
    <row r="204" s="1" customFormat="1" ht="15" customHeight="1">
      <c r="B204" s="317"/>
      <c r="C204" s="292"/>
      <c r="D204" s="292"/>
      <c r="E204" s="292"/>
      <c r="F204" s="315" t="s">
        <v>44</v>
      </c>
      <c r="G204" s="292"/>
      <c r="H204" s="292" t="s">
        <v>1206</v>
      </c>
      <c r="I204" s="292"/>
      <c r="J204" s="292"/>
      <c r="K204" s="340"/>
    </row>
    <row r="205" s="1" customFormat="1" ht="15" customHeight="1">
      <c r="B205" s="317"/>
      <c r="C205" s="292"/>
      <c r="D205" s="292"/>
      <c r="E205" s="292"/>
      <c r="F205" s="315" t="s">
        <v>47</v>
      </c>
      <c r="G205" s="292"/>
      <c r="H205" s="292" t="s">
        <v>1207</v>
      </c>
      <c r="I205" s="292"/>
      <c r="J205" s="292"/>
      <c r="K205" s="340"/>
    </row>
    <row r="206" s="1" customFormat="1" ht="15" customHeight="1">
      <c r="B206" s="317"/>
      <c r="C206" s="292"/>
      <c r="D206" s="292"/>
      <c r="E206" s="292"/>
      <c r="F206" s="315" t="s">
        <v>45</v>
      </c>
      <c r="G206" s="292"/>
      <c r="H206" s="292" t="s">
        <v>1208</v>
      </c>
      <c r="I206" s="292"/>
      <c r="J206" s="292"/>
      <c r="K206" s="340"/>
    </row>
    <row r="207" s="1" customFormat="1" ht="15" customHeight="1">
      <c r="B207" s="317"/>
      <c r="C207" s="292"/>
      <c r="D207" s="292"/>
      <c r="E207" s="292"/>
      <c r="F207" s="315" t="s">
        <v>46</v>
      </c>
      <c r="G207" s="292"/>
      <c r="H207" s="292" t="s">
        <v>1209</v>
      </c>
      <c r="I207" s="292"/>
      <c r="J207" s="292"/>
      <c r="K207" s="340"/>
    </row>
    <row r="208" s="1" customFormat="1" ht="15" customHeight="1">
      <c r="B208" s="317"/>
      <c r="C208" s="292"/>
      <c r="D208" s="292"/>
      <c r="E208" s="292"/>
      <c r="F208" s="315"/>
      <c r="G208" s="292"/>
      <c r="H208" s="292"/>
      <c r="I208" s="292"/>
      <c r="J208" s="292"/>
      <c r="K208" s="340"/>
    </row>
    <row r="209" s="1" customFormat="1" ht="15" customHeight="1">
      <c r="B209" s="317"/>
      <c r="C209" s="292" t="s">
        <v>1148</v>
      </c>
      <c r="D209" s="292"/>
      <c r="E209" s="292"/>
      <c r="F209" s="315" t="s">
        <v>79</v>
      </c>
      <c r="G209" s="292"/>
      <c r="H209" s="292" t="s">
        <v>1210</v>
      </c>
      <c r="I209" s="292"/>
      <c r="J209" s="292"/>
      <c r="K209" s="340"/>
    </row>
    <row r="210" s="1" customFormat="1" ht="15" customHeight="1">
      <c r="B210" s="317"/>
      <c r="C210" s="292"/>
      <c r="D210" s="292"/>
      <c r="E210" s="292"/>
      <c r="F210" s="315" t="s">
        <v>1044</v>
      </c>
      <c r="G210" s="292"/>
      <c r="H210" s="292" t="s">
        <v>1045</v>
      </c>
      <c r="I210" s="292"/>
      <c r="J210" s="292"/>
      <c r="K210" s="340"/>
    </row>
    <row r="211" s="1" customFormat="1" ht="15" customHeight="1">
      <c r="B211" s="317"/>
      <c r="C211" s="292"/>
      <c r="D211" s="292"/>
      <c r="E211" s="292"/>
      <c r="F211" s="315" t="s">
        <v>1042</v>
      </c>
      <c r="G211" s="292"/>
      <c r="H211" s="292" t="s">
        <v>1211</v>
      </c>
      <c r="I211" s="292"/>
      <c r="J211" s="292"/>
      <c r="K211" s="340"/>
    </row>
    <row r="212" s="1" customFormat="1" ht="15" customHeight="1">
      <c r="B212" s="364"/>
      <c r="C212" s="292"/>
      <c r="D212" s="292"/>
      <c r="E212" s="292"/>
      <c r="F212" s="315" t="s">
        <v>89</v>
      </c>
      <c r="G212" s="353"/>
      <c r="H212" s="344" t="s">
        <v>1046</v>
      </c>
      <c r="I212" s="344"/>
      <c r="J212" s="344"/>
      <c r="K212" s="365"/>
    </row>
    <row r="213" s="1" customFormat="1" ht="15" customHeight="1">
      <c r="B213" s="364"/>
      <c r="C213" s="292"/>
      <c r="D213" s="292"/>
      <c r="E213" s="292"/>
      <c r="F213" s="315" t="s">
        <v>1047</v>
      </c>
      <c r="G213" s="353"/>
      <c r="H213" s="344" t="s">
        <v>1026</v>
      </c>
      <c r="I213" s="344"/>
      <c r="J213" s="344"/>
      <c r="K213" s="365"/>
    </row>
    <row r="214" s="1" customFormat="1" ht="15" customHeight="1">
      <c r="B214" s="364"/>
      <c r="C214" s="292"/>
      <c r="D214" s="292"/>
      <c r="E214" s="292"/>
      <c r="F214" s="315"/>
      <c r="G214" s="353"/>
      <c r="H214" s="344"/>
      <c r="I214" s="344"/>
      <c r="J214" s="344"/>
      <c r="K214" s="365"/>
    </row>
    <row r="215" s="1" customFormat="1" ht="15" customHeight="1">
      <c r="B215" s="364"/>
      <c r="C215" s="292" t="s">
        <v>1172</v>
      </c>
      <c r="D215" s="292"/>
      <c r="E215" s="292"/>
      <c r="F215" s="315">
        <v>1</v>
      </c>
      <c r="G215" s="353"/>
      <c r="H215" s="344" t="s">
        <v>1212</v>
      </c>
      <c r="I215" s="344"/>
      <c r="J215" s="344"/>
      <c r="K215" s="365"/>
    </row>
    <row r="216" s="1" customFormat="1" ht="15" customHeight="1">
      <c r="B216" s="364"/>
      <c r="C216" s="292"/>
      <c r="D216" s="292"/>
      <c r="E216" s="292"/>
      <c r="F216" s="315">
        <v>2</v>
      </c>
      <c r="G216" s="353"/>
      <c r="H216" s="344" t="s">
        <v>1213</v>
      </c>
      <c r="I216" s="344"/>
      <c r="J216" s="344"/>
      <c r="K216" s="365"/>
    </row>
    <row r="217" s="1" customFormat="1" ht="15" customHeight="1">
      <c r="B217" s="364"/>
      <c r="C217" s="292"/>
      <c r="D217" s="292"/>
      <c r="E217" s="292"/>
      <c r="F217" s="315">
        <v>3</v>
      </c>
      <c r="G217" s="353"/>
      <c r="H217" s="344" t="s">
        <v>1214</v>
      </c>
      <c r="I217" s="344"/>
      <c r="J217" s="344"/>
      <c r="K217" s="365"/>
    </row>
    <row r="218" s="1" customFormat="1" ht="15" customHeight="1">
      <c r="B218" s="364"/>
      <c r="C218" s="292"/>
      <c r="D218" s="292"/>
      <c r="E218" s="292"/>
      <c r="F218" s="315">
        <v>4</v>
      </c>
      <c r="G218" s="353"/>
      <c r="H218" s="344" t="s">
        <v>1215</v>
      </c>
      <c r="I218" s="344"/>
      <c r="J218" s="344"/>
      <c r="K218" s="365"/>
    </row>
    <row r="219" s="1" customFormat="1" ht="12.75" customHeight="1">
      <c r="B219" s="366"/>
      <c r="C219" s="367"/>
      <c r="D219" s="367"/>
      <c r="E219" s="367"/>
      <c r="F219" s="367"/>
      <c r="G219" s="367"/>
      <c r="H219" s="367"/>
      <c r="I219" s="367"/>
      <c r="J219" s="367"/>
      <c r="K219" s="368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ADMIN</dc:creator>
  <cp:lastModifiedBy>ADMIN</cp:lastModifiedBy>
  <dcterms:created xsi:type="dcterms:W3CDTF">2024-02-12T09:17:42Z</dcterms:created>
  <dcterms:modified xsi:type="dcterms:W3CDTF">2024-02-12T09:17:50Z</dcterms:modified>
</cp:coreProperties>
</file>